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5120" windowHeight="7875" tabRatio="876"/>
  </bookViews>
  <sheets>
    <sheet name="Homepage" sheetId="16" r:id="rId1"/>
    <sheet name="Teach1" sheetId="1" r:id="rId2"/>
    <sheet name="Teach2" sheetId="18" r:id="rId3"/>
    <sheet name="Teach3" sheetId="19" r:id="rId4"/>
    <sheet name="Teach4" sheetId="20" r:id="rId5"/>
    <sheet name="Teach5" sheetId="21" r:id="rId6"/>
    <sheet name="Teach6" sheetId="22" r:id="rId7"/>
    <sheet name="Teach7" sheetId="23" r:id="rId8"/>
    <sheet name="Teach8" sheetId="24" r:id="rId9"/>
    <sheet name="Teach9" sheetId="25" r:id="rId10"/>
    <sheet name="Ind Study" sheetId="6" r:id="rId11"/>
    <sheet name="CFT Practicum" sheetId="7" r:id="rId12"/>
    <sheet name="IAL Practicum" sheetId="26" r:id="rId13"/>
    <sheet name="Schl Psych Prac" sheetId="14" r:id="rId14"/>
    <sheet name="Schl Psych Fld Stud" sheetId="15" r:id="rId15"/>
    <sheet name="SPED-EI Superv" sheetId="10" r:id="rId16"/>
    <sheet name="UO Teach" sheetId="13" r:id="rId17"/>
    <sheet name="CDS Superv" sheetId="8" r:id="rId18"/>
    <sheet name="Scholarship" sheetId="9" r:id="rId19"/>
    <sheet name="Service" sheetId="3" r:id="rId20"/>
    <sheet name="Administration" sheetId="12" r:id="rId21"/>
  </sheets>
  <calcPr calcId="145621"/>
</workbook>
</file>

<file path=xl/calcChain.xml><?xml version="1.0" encoding="utf-8"?>
<calcChain xmlns="http://schemas.openxmlformats.org/spreadsheetml/2006/main">
  <c r="C11" i="7" l="1"/>
  <c r="B13" i="16" l="1"/>
  <c r="B12" i="16"/>
  <c r="B11" i="16"/>
  <c r="B10" i="16"/>
  <c r="B9" i="16"/>
  <c r="B8" i="16"/>
  <c r="B7" i="16"/>
  <c r="B6" i="16"/>
  <c r="C16" i="16"/>
  <c r="B28" i="26"/>
  <c r="C19" i="26"/>
  <c r="C18" i="26"/>
  <c r="C15" i="26"/>
  <c r="C14" i="26"/>
  <c r="C13" i="26"/>
  <c r="C12" i="26"/>
  <c r="C11" i="26"/>
  <c r="C10" i="26"/>
  <c r="C21" i="26" l="1"/>
  <c r="D13" i="16"/>
  <c r="D12" i="16"/>
  <c r="D11" i="16"/>
  <c r="D10" i="16"/>
  <c r="D9" i="16"/>
  <c r="D8" i="16"/>
  <c r="C13" i="16"/>
  <c r="C12" i="16"/>
  <c r="C11" i="16"/>
  <c r="C10" i="16"/>
  <c r="C9" i="16"/>
  <c r="C8" i="16"/>
  <c r="D7" i="16"/>
  <c r="C7" i="16"/>
  <c r="D6" i="16"/>
  <c r="C6" i="16"/>
  <c r="B25" i="25"/>
  <c r="E16" i="25"/>
  <c r="D16" i="25"/>
  <c r="E15" i="25"/>
  <c r="D15" i="25"/>
  <c r="E12" i="25"/>
  <c r="D12" i="25"/>
  <c r="E11" i="25"/>
  <c r="D11" i="25"/>
  <c r="D18" i="25" s="1"/>
  <c r="E8" i="25"/>
  <c r="E18" i="25" s="1"/>
  <c r="D8" i="25"/>
  <c r="B25" i="24"/>
  <c r="E16" i="24"/>
  <c r="D16" i="24"/>
  <c r="E15" i="24"/>
  <c r="D15" i="24"/>
  <c r="E12" i="24"/>
  <c r="D12" i="24"/>
  <c r="E11" i="24"/>
  <c r="D11" i="24"/>
  <c r="D18" i="24" s="1"/>
  <c r="E8" i="24"/>
  <c r="E18" i="24" s="1"/>
  <c r="D8" i="24"/>
  <c r="B25" i="23"/>
  <c r="E16" i="23"/>
  <c r="D16" i="23"/>
  <c r="E15" i="23"/>
  <c r="D15" i="23"/>
  <c r="E12" i="23"/>
  <c r="D12" i="23"/>
  <c r="E11" i="23"/>
  <c r="D11" i="23"/>
  <c r="E8" i="23"/>
  <c r="E18" i="23" s="1"/>
  <c r="D8" i="23"/>
  <c r="D18" i="23" s="1"/>
  <c r="B25" i="22"/>
  <c r="E16" i="22"/>
  <c r="D16" i="22"/>
  <c r="E15" i="22"/>
  <c r="D15" i="22"/>
  <c r="E12" i="22"/>
  <c r="D12" i="22"/>
  <c r="E11" i="22"/>
  <c r="D11" i="22"/>
  <c r="E8" i="22"/>
  <c r="E18" i="22" s="1"/>
  <c r="D8" i="22"/>
  <c r="D18" i="22" s="1"/>
  <c r="B25" i="21"/>
  <c r="E16" i="21"/>
  <c r="D16" i="21"/>
  <c r="E15" i="21"/>
  <c r="D15" i="21"/>
  <c r="E12" i="21"/>
  <c r="D12" i="21"/>
  <c r="E11" i="21"/>
  <c r="D11" i="21"/>
  <c r="D18" i="21" s="1"/>
  <c r="E8" i="21"/>
  <c r="E18" i="21" s="1"/>
  <c r="D8" i="21"/>
  <c r="B25" i="20"/>
  <c r="E16" i="20"/>
  <c r="D16" i="20"/>
  <c r="E15" i="20"/>
  <c r="D15" i="20"/>
  <c r="E12" i="20"/>
  <c r="D12" i="20"/>
  <c r="E11" i="20"/>
  <c r="D11" i="20"/>
  <c r="D18" i="20" s="1"/>
  <c r="E8" i="20"/>
  <c r="E18" i="20" s="1"/>
  <c r="D8" i="20"/>
  <c r="B25" i="19"/>
  <c r="E16" i="19"/>
  <c r="D16" i="19"/>
  <c r="E15" i="19"/>
  <c r="D15" i="19"/>
  <c r="E12" i="19"/>
  <c r="D12" i="19"/>
  <c r="E11" i="19"/>
  <c r="D11" i="19"/>
  <c r="E8" i="19"/>
  <c r="E18" i="19" s="1"/>
  <c r="D8" i="19"/>
  <c r="D18" i="19" s="1"/>
  <c r="B25" i="18"/>
  <c r="E16" i="18"/>
  <c r="D16" i="18"/>
  <c r="E15" i="18"/>
  <c r="D15" i="18"/>
  <c r="E12" i="18"/>
  <c r="D12" i="18"/>
  <c r="E11" i="18"/>
  <c r="D11" i="18"/>
  <c r="E8" i="18"/>
  <c r="E18" i="18" s="1"/>
  <c r="D8" i="18"/>
  <c r="D18" i="18" s="1"/>
  <c r="C24" i="16"/>
  <c r="C23" i="16"/>
  <c r="C22" i="16"/>
  <c r="C21" i="16"/>
  <c r="C20" i="16"/>
  <c r="C19" i="16"/>
  <c r="C18" i="16"/>
  <c r="C17" i="16"/>
  <c r="C13" i="13"/>
  <c r="C15" i="10"/>
  <c r="C12" i="7"/>
  <c r="C12" i="8"/>
  <c r="B5" i="16"/>
  <c r="D16" i="1"/>
  <c r="D15" i="1"/>
  <c r="E15" i="1"/>
  <c r="E16" i="1"/>
  <c r="E12" i="1"/>
  <c r="E11" i="1"/>
  <c r="D12" i="1"/>
  <c r="D11" i="1"/>
  <c r="E8" i="1"/>
  <c r="D8" i="1"/>
  <c r="C22" i="26" l="1"/>
  <c r="C23" i="26"/>
  <c r="E20" i="25"/>
  <c r="E19" i="25"/>
  <c r="D19" i="25"/>
  <c r="D20" i="25"/>
  <c r="E20" i="24"/>
  <c r="E19" i="24"/>
  <c r="D19" i="24"/>
  <c r="D20" i="24"/>
  <c r="D20" i="23"/>
  <c r="D19" i="23"/>
  <c r="E20" i="23"/>
  <c r="E19" i="23"/>
  <c r="D20" i="22"/>
  <c r="D19" i="22"/>
  <c r="E20" i="22"/>
  <c r="E19" i="22"/>
  <c r="E20" i="21"/>
  <c r="E19" i="21"/>
  <c r="D19" i="21"/>
  <c r="D20" i="21"/>
  <c r="E20" i="20"/>
  <c r="E19" i="20"/>
  <c r="D19" i="20"/>
  <c r="D20" i="20"/>
  <c r="D20" i="19"/>
  <c r="D19" i="19"/>
  <c r="E20" i="19"/>
  <c r="E19" i="19"/>
  <c r="E20" i="18"/>
  <c r="E19" i="18"/>
  <c r="D19" i="18"/>
  <c r="D20" i="18"/>
  <c r="E18" i="1"/>
  <c r="E20" i="1" s="1"/>
  <c r="F14" i="12"/>
  <c r="F12" i="12"/>
  <c r="F11" i="12"/>
  <c r="F21" i="3"/>
  <c r="F18" i="3"/>
  <c r="F22" i="3"/>
  <c r="F12" i="3"/>
  <c r="F15" i="9"/>
  <c r="E19" i="1" l="1"/>
  <c r="D5" i="16" s="1"/>
  <c r="D25" i="16" s="1"/>
  <c r="C15" i="7"/>
  <c r="C6" i="7"/>
  <c r="B21" i="15" l="1"/>
  <c r="C12" i="15"/>
  <c r="C11" i="15"/>
  <c r="C8" i="15"/>
  <c r="C5" i="15"/>
  <c r="C6" i="14"/>
  <c r="C15" i="14"/>
  <c r="B24" i="14"/>
  <c r="C14" i="14"/>
  <c r="C13" i="14"/>
  <c r="C10" i="14"/>
  <c r="C9" i="14"/>
  <c r="C14" i="15" l="1"/>
  <c r="C17" i="14"/>
  <c r="C12" i="10"/>
  <c r="C15" i="13"/>
  <c r="C11" i="13"/>
  <c r="B28" i="13"/>
  <c r="C19" i="13"/>
  <c r="C18" i="13"/>
  <c r="C14" i="13"/>
  <c r="C12" i="13"/>
  <c r="C10" i="13"/>
  <c r="C15" i="15" l="1"/>
  <c r="C16" i="15"/>
  <c r="C18" i="14"/>
  <c r="C19" i="14"/>
  <c r="C21" i="13"/>
  <c r="F6" i="12"/>
  <c r="F8" i="12"/>
  <c r="F7" i="12"/>
  <c r="F5" i="12"/>
  <c r="B21" i="12"/>
  <c r="F9" i="12"/>
  <c r="F4" i="12"/>
  <c r="F3" i="12"/>
  <c r="F7" i="3"/>
  <c r="F17" i="9"/>
  <c r="F9" i="3"/>
  <c r="F5" i="3"/>
  <c r="F20" i="3"/>
  <c r="F11" i="3"/>
  <c r="F14" i="3"/>
  <c r="F17" i="3"/>
  <c r="F15" i="3"/>
  <c r="F8" i="9"/>
  <c r="F7" i="9"/>
  <c r="C22" i="13" l="1"/>
  <c r="C23" i="13"/>
  <c r="F16" i="12"/>
  <c r="F17" i="12" s="1"/>
  <c r="C13" i="6"/>
  <c r="C12" i="6"/>
  <c r="C16" i="7"/>
  <c r="C16" i="10" l="1"/>
  <c r="C14" i="10"/>
  <c r="C13" i="10"/>
  <c r="C11" i="10"/>
  <c r="B29" i="10"/>
  <c r="C20" i="10"/>
  <c r="C19" i="10"/>
  <c r="C15" i="8"/>
  <c r="C23" i="8"/>
  <c r="C22" i="8"/>
  <c r="C22" i="10" l="1"/>
  <c r="B22" i="9"/>
  <c r="F14" i="9"/>
  <c r="F13" i="9"/>
  <c r="F11" i="9"/>
  <c r="F10" i="9"/>
  <c r="F5" i="9"/>
  <c r="F4" i="9"/>
  <c r="F3" i="9"/>
  <c r="C18" i="8"/>
  <c r="B2" i="8"/>
  <c r="C19" i="8" s="1"/>
  <c r="C16" i="8"/>
  <c r="B1" i="8"/>
  <c r="C17" i="8"/>
  <c r="B31" i="8"/>
  <c r="C17" i="7"/>
  <c r="C23" i="10" l="1"/>
  <c r="C24" i="10"/>
  <c r="F18" i="9"/>
  <c r="C25" i="8"/>
  <c r="F4" i="3"/>
  <c r="F8" i="3"/>
  <c r="B29" i="3"/>
  <c r="F3" i="3"/>
  <c r="F6" i="3"/>
  <c r="C26" i="8" l="1"/>
  <c r="C27" i="8"/>
  <c r="F24" i="3"/>
  <c r="F25" i="3" s="1"/>
  <c r="B26" i="7"/>
  <c r="C10" i="7"/>
  <c r="C9" i="7"/>
  <c r="B22" i="6"/>
  <c r="C9" i="6"/>
  <c r="C8" i="6"/>
  <c r="C5" i="6"/>
  <c r="C19" i="7" l="1"/>
  <c r="C15" i="6"/>
  <c r="B25" i="1"/>
  <c r="C20" i="7" l="1"/>
  <c r="C15" i="16" s="1"/>
  <c r="C21" i="7"/>
  <c r="C16" i="6"/>
  <c r="C14" i="16" s="1"/>
  <c r="C17" i="6"/>
  <c r="D18" i="1"/>
  <c r="D19" i="1" l="1"/>
  <c r="C5" i="16" s="1"/>
  <c r="C25" i="16" s="1"/>
  <c r="D20" i="1"/>
</calcChain>
</file>

<file path=xl/sharedStrings.xml><?xml version="1.0" encoding="utf-8"?>
<sst xmlns="http://schemas.openxmlformats.org/spreadsheetml/2006/main" count="787" uniqueCount="176">
  <si>
    <t>Credits</t>
  </si>
  <si>
    <t>Teaching</t>
  </si>
  <si>
    <t>hours</t>
  </si>
  <si>
    <t>Weekly prep</t>
  </si>
  <si>
    <t>Student support</t>
  </si>
  <si>
    <t>Students</t>
  </si>
  <si>
    <t>hours/week/credit</t>
  </si>
  <si>
    <t>Per Student</t>
  </si>
  <si>
    <t>Course design</t>
  </si>
  <si>
    <t>TOTAL HOURS</t>
  </si>
  <si>
    <t>Grading</t>
  </si>
  <si>
    <t>Hours/week</t>
  </si>
  <si>
    <t>FTE EQUIVALENT</t>
  </si>
  <si>
    <t>(1, 2, 3, 4)</t>
  </si>
  <si>
    <t>hours/lecture/credit</t>
  </si>
  <si>
    <t>(10-60)</t>
  </si>
  <si>
    <t>minutes/week/student</t>
  </si>
  <si>
    <t>Asssumptions</t>
  </si>
  <si>
    <t>Weeks/9 months</t>
  </si>
  <si>
    <t>Total hours/9 month</t>
  </si>
  <si>
    <t>Before Term</t>
  </si>
  <si>
    <t>During Term</t>
  </si>
  <si>
    <t>Teaching/meeting</t>
  </si>
  <si>
    <t>TOTAL</t>
  </si>
  <si>
    <t>First author</t>
  </si>
  <si>
    <t>Other author</t>
  </si>
  <si>
    <t>Primary Investigator</t>
  </si>
  <si>
    <t>Co-Investigator</t>
  </si>
  <si>
    <t>Second author</t>
  </si>
  <si>
    <t>Second/other author</t>
  </si>
  <si>
    <t>Grant reviews (study section participation)</t>
  </si>
  <si>
    <t>Scientific committee membership</t>
  </si>
  <si>
    <t>Member of editorial board</t>
  </si>
  <si>
    <t>Book chapter/popular press/non-peer reviewed publication</t>
  </si>
  <si>
    <t>hours/unit or year</t>
  </si>
  <si>
    <t>Group meeting</t>
  </si>
  <si>
    <t>Preparation</t>
  </si>
  <si>
    <t>How to equate to credits?</t>
  </si>
  <si>
    <t>Group clients</t>
  </si>
  <si>
    <t>Individual clients</t>
  </si>
  <si>
    <t>Scheduling/Prep</t>
  </si>
  <si>
    <t>Total clients</t>
  </si>
  <si>
    <t>Group Sessions</t>
  </si>
  <si>
    <t>Individual Sessions</t>
  </si>
  <si>
    <t>hours/week</t>
  </si>
  <si>
    <t>minutes/client</t>
  </si>
  <si>
    <t>Grading Students</t>
  </si>
  <si>
    <t>Individual client sessions</t>
  </si>
  <si>
    <t>Group client sessions</t>
  </si>
  <si>
    <t>Total sessions</t>
  </si>
  <si>
    <t>Occurs after every session (group and individual)</t>
  </si>
  <si>
    <t>Occurs every week (per client)</t>
  </si>
  <si>
    <t>(4-9)</t>
  </si>
  <si>
    <t>Graduate Clinicians</t>
  </si>
  <si>
    <t>Undergraduate Assistants</t>
  </si>
  <si>
    <t>Graduate Clinician support</t>
  </si>
  <si>
    <t>Diagnostic Clinic</t>
  </si>
  <si>
    <t>(0-3)</t>
  </si>
  <si>
    <t>(0-20)</t>
  </si>
  <si>
    <t>(0-10)</t>
  </si>
  <si>
    <t>(0-30)</t>
  </si>
  <si>
    <t>On-going group-based clients</t>
  </si>
  <si>
    <t>On-going group-based sessions</t>
  </si>
  <si>
    <t>Supervision of graduate student clinicians</t>
  </si>
  <si>
    <t>Supervision of undergraduate assistants</t>
  </si>
  <si>
    <t>On-going individual clients</t>
  </si>
  <si>
    <t>On-going individual sessions</t>
  </si>
  <si>
    <t>Client prep/Caseload mgmt</t>
  </si>
  <si>
    <t>(1-9)</t>
  </si>
  <si>
    <t>Observations</t>
  </si>
  <si>
    <t>Obervations</t>
  </si>
  <si>
    <t>Video</t>
  </si>
  <si>
    <t>Conferences</t>
  </si>
  <si>
    <t>Supervisor meetings</t>
  </si>
  <si>
    <t>Communication</t>
  </si>
  <si>
    <t>per term</t>
  </si>
  <si>
    <t>hours/week/unit</t>
  </si>
  <si>
    <t>assumed 1 per week</t>
  </si>
  <si>
    <t>Scientific service - Editorial</t>
  </si>
  <si>
    <t>Journal editorship</t>
  </si>
  <si>
    <t>Initial intake assessments</t>
  </si>
  <si>
    <t>TOTAL HOURS PER TERM</t>
  </si>
  <si>
    <t>Practicum Student</t>
  </si>
  <si>
    <t>assumed 1 per week across all students</t>
  </si>
  <si>
    <t>Conference presentations</t>
  </si>
  <si>
    <t>Invited/keynote presentation</t>
  </si>
  <si>
    <t>Grant applications submitted</t>
  </si>
  <si>
    <t>Paper/poster/discussant</t>
  </si>
  <si>
    <t>Peer-reviewed publications (accepted)</t>
  </si>
  <si>
    <t>University service</t>
  </si>
  <si>
    <t>Committee membership</t>
  </si>
  <si>
    <t>Departmental/program service</t>
  </si>
  <si>
    <t>College service</t>
  </si>
  <si>
    <t>State/National service</t>
  </si>
  <si>
    <t>Book editorship</t>
  </si>
  <si>
    <t>Conference committee membership</t>
  </si>
  <si>
    <t>Departmental/program administration</t>
  </si>
  <si>
    <t>Program coordination</t>
  </si>
  <si>
    <t>Licensure administration</t>
  </si>
  <si>
    <t>College administration</t>
  </si>
  <si>
    <t>???</t>
  </si>
  <si>
    <t>Course scheduling</t>
  </si>
  <si>
    <t>External</t>
  </si>
  <si>
    <t>Student recruiting</t>
  </si>
  <si>
    <t>Search committee</t>
  </si>
  <si>
    <t>Course schedule coordination</t>
  </si>
  <si>
    <t>Student admissions</t>
  </si>
  <si>
    <t>Supervisor only mtg</t>
  </si>
  <si>
    <t>Work sample/Ed TPA</t>
  </si>
  <si>
    <t>Ed Teacher Performance Assessment; slated to be outsourced</t>
  </si>
  <si>
    <t>per term per student</t>
  </si>
  <si>
    <t>Placement</t>
  </si>
  <si>
    <t>hours/student</t>
  </si>
  <si>
    <t>not per week; per term</t>
  </si>
  <si>
    <t>hours/credit</t>
  </si>
  <si>
    <t>Syllabus review</t>
  </si>
  <si>
    <t>Group meeting/class</t>
  </si>
  <si>
    <t>Dyad meetings</t>
  </si>
  <si>
    <t>per pair of students</t>
  </si>
  <si>
    <t>On-call</t>
  </si>
  <si>
    <t>CFT Clinic meeting</t>
  </si>
  <si>
    <t>Per term</t>
  </si>
  <si>
    <t>Not per credit; just per week</t>
  </si>
  <si>
    <t>per term, not per week</t>
  </si>
  <si>
    <t>Other</t>
  </si>
  <si>
    <t>Estimated total hours or hours/unit to be filled in</t>
  </si>
  <si>
    <t>Count</t>
  </si>
  <si>
    <t>Other (books, newsletters, manuals, etc.)</t>
  </si>
  <si>
    <t>Estimate hours required</t>
  </si>
  <si>
    <t>Journal article reviews</t>
  </si>
  <si>
    <t>If member of board, do not track article reviews</t>
  </si>
  <si>
    <t>lower</t>
  </si>
  <si>
    <t>higher</t>
  </si>
  <si>
    <t>Weeks in term</t>
  </si>
  <si>
    <t>FTE EQUIVALENT (9 months)</t>
  </si>
  <si>
    <t>FTE EQUIVALENT (1 term)</t>
  </si>
  <si>
    <t>Course Title</t>
  </si>
  <si>
    <t>Course Num.</t>
  </si>
  <si>
    <t>Intensity</t>
  </si>
  <si>
    <t>GTF FTE</t>
  </si>
  <si>
    <t>(0-.49 or more)</t>
  </si>
  <si>
    <t>Time required to deliver instruction</t>
  </si>
  <si>
    <t>GTF can reduce student support time requirements by up to 50%</t>
  </si>
  <si>
    <t>Student support time capped at 6 hrs/week</t>
  </si>
  <si>
    <t>GTF can reduce time required for grading by up to 50%</t>
  </si>
  <si>
    <t>Time required to grade student work</t>
  </si>
  <si>
    <t>FTE Range</t>
  </si>
  <si>
    <t>Time requried to review/re-design/update course materials, revise syllabus</t>
  </si>
  <si>
    <t>Time required to review/prepare for weekly instruction (i.e., NOT re-design)</t>
  </si>
  <si>
    <t>Time required to answer emails, hold office hours, or meet outside of class time</t>
  </si>
  <si>
    <t>Independent Study</t>
  </si>
  <si>
    <t>CFT Practicum</t>
  </si>
  <si>
    <t>Schl Psych Practicum</t>
  </si>
  <si>
    <t>Schl Psych Field St</t>
  </si>
  <si>
    <t>SPED-EI Supervision</t>
  </si>
  <si>
    <t>UO Teach</t>
  </si>
  <si>
    <t>Scholarship</t>
  </si>
  <si>
    <t>Service</t>
  </si>
  <si>
    <t>Administration</t>
  </si>
  <si>
    <t>TOTAL FTE RANGE</t>
  </si>
  <si>
    <t>no time required before the term</t>
  </si>
  <si>
    <t>Undergraduate Asst. support</t>
  </si>
  <si>
    <t>COE FTE CALCULATOR</t>
  </si>
  <si>
    <t>Enter estimated figures into the green cells of each applicable worksheet; FTE totals will be summed here. Only the green cells should be modified.</t>
  </si>
  <si>
    <t>per term (no matter # of students)</t>
  </si>
  <si>
    <t>Conferences w/ Student</t>
  </si>
  <si>
    <t>hours/term</t>
  </si>
  <si>
    <t>Supervisor Only mtg</t>
  </si>
  <si>
    <t>Supervisor/Student meetings</t>
  </si>
  <si>
    <t>Additional Communication</t>
  </si>
  <si>
    <t>Portfolio Review</t>
  </si>
  <si>
    <t>Conferences w/Student</t>
  </si>
  <si>
    <t>IAL Practicum</t>
  </si>
  <si>
    <t>CDS Supervision</t>
  </si>
  <si>
    <t>(4-8)</t>
  </si>
  <si>
    <t>(0=no, 1=yes)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</si>
</sst>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0" xfId="0" applyBorder="1"/>
    <xf numFmtId="2" fontId="0" fillId="0" borderId="0" xfId="0" applyNumberFormat="1" applyBorder="1"/>
    <xf numFmtId="0" fontId="1" fillId="0" borderId="0" xfId="0" applyFont="1" applyFill="1" applyBorder="1"/>
    <xf numFmtId="164" fontId="0" fillId="0" borderId="3" xfId="0" applyNumberFormat="1" applyBorder="1"/>
    <xf numFmtId="0" fontId="0" fillId="0" borderId="3" xfId="0" applyBorder="1"/>
    <xf numFmtId="0" fontId="0" fillId="2" borderId="3" xfId="0" applyFill="1" applyBorder="1"/>
    <xf numFmtId="165" fontId="0" fillId="3" borderId="3" xfId="0" applyNumberFormat="1" applyFill="1" applyBorder="1"/>
    <xf numFmtId="0" fontId="0" fillId="4" borderId="3" xfId="0" applyFill="1" applyBorder="1"/>
    <xf numFmtId="2" fontId="0" fillId="0" borderId="3" xfId="0" applyNumberFormat="1" applyBorder="1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4" xfId="0" applyBorder="1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3" xfId="0" applyFill="1" applyBorder="1"/>
    <xf numFmtId="0" fontId="0" fillId="0" borderId="5" xfId="0" applyBorder="1"/>
    <xf numFmtId="0" fontId="0" fillId="2" borderId="2" xfId="0" applyFill="1" applyBorder="1"/>
    <xf numFmtId="1" fontId="0" fillId="0" borderId="0" xfId="0" applyNumberFormat="1"/>
    <xf numFmtId="2" fontId="0" fillId="2" borderId="3" xfId="0" applyNumberFormat="1" applyFill="1" applyBorder="1"/>
    <xf numFmtId="0" fontId="0" fillId="2" borderId="1" xfId="0" applyFill="1" applyBorder="1"/>
    <xf numFmtId="0" fontId="0" fillId="2" borderId="6" xfId="0" applyFill="1" applyBorder="1"/>
    <xf numFmtId="165" fontId="0" fillId="0" borderId="0" xfId="0" applyNumberFormat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3" xfId="0" applyNumberFormat="1" applyBorder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0" fillId="0" borderId="0" xfId="0" applyProtection="1"/>
    <xf numFmtId="2" fontId="0" fillId="0" borderId="0" xfId="0" applyNumberFormat="1" applyProtection="1"/>
    <xf numFmtId="2" fontId="0" fillId="0" borderId="3" xfId="0" applyNumberFormat="1" applyBorder="1" applyProtection="1"/>
    <xf numFmtId="165" fontId="0" fillId="3" borderId="3" xfId="0" applyNumberFormat="1" applyFill="1" applyBorder="1" applyProtection="1"/>
    <xf numFmtId="164" fontId="0" fillId="0" borderId="3" xfId="0" applyNumberFormat="1" applyBorder="1" applyProtection="1"/>
    <xf numFmtId="0" fontId="0" fillId="0" borderId="3" xfId="0" applyBorder="1" applyProtection="1"/>
    <xf numFmtId="1" fontId="0" fillId="0" borderId="0" xfId="0" applyNumberFormat="1" applyProtection="1"/>
    <xf numFmtId="0" fontId="0" fillId="0" borderId="0" xfId="0" applyFont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0" fillId="0" borderId="3" xfId="0" applyNumberFormat="1" applyFont="1" applyBorder="1" applyAlignment="1">
      <alignment vertical="center"/>
    </xf>
    <xf numFmtId="2" fontId="0" fillId="0" borderId="3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2" xfId="0" applyFont="1" applyBorder="1" applyAlignment="1">
      <alignment vertical="center"/>
    </xf>
    <xf numFmtId="165" fontId="0" fillId="3" borderId="3" xfId="0" applyNumberFormat="1" applyFont="1" applyFill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D3" sqref="D3"/>
    </sheetView>
  </sheetViews>
  <sheetFormatPr defaultRowHeight="15" x14ac:dyDescent="0.25"/>
  <cols>
    <col min="2" max="2" width="9.85546875" customWidth="1"/>
  </cols>
  <sheetData>
    <row r="1" spans="1:4" x14ac:dyDescent="0.25">
      <c r="A1" s="1" t="s">
        <v>162</v>
      </c>
    </row>
    <row r="2" spans="1:4" x14ac:dyDescent="0.25">
      <c r="A2" t="s">
        <v>163</v>
      </c>
    </row>
    <row r="4" spans="1:4" x14ac:dyDescent="0.25">
      <c r="A4" s="21" t="s">
        <v>1</v>
      </c>
      <c r="C4" s="55" t="s">
        <v>146</v>
      </c>
      <c r="D4" s="55"/>
    </row>
    <row r="5" spans="1:4" x14ac:dyDescent="0.25">
      <c r="A5">
        <v>1</v>
      </c>
      <c r="B5" s="21" t="str">
        <f>IF(ISBLANK(Teach1!G3),"",Teach1!G3)</f>
        <v/>
      </c>
      <c r="C5" s="30">
        <f>Teach1!D19</f>
        <v>0</v>
      </c>
      <c r="D5" s="30">
        <f>Teach1!E19</f>
        <v>0</v>
      </c>
    </row>
    <row r="6" spans="1:4" x14ac:dyDescent="0.25">
      <c r="A6">
        <v>2</v>
      </c>
      <c r="B6" s="4" t="str">
        <f>IF(ISBLANK(Teach2!G3),"",Teach2!G3)</f>
        <v/>
      </c>
      <c r="C6" s="30">
        <f>Teach2!D19</f>
        <v>0</v>
      </c>
      <c r="D6" s="30">
        <f>Teach2!E19</f>
        <v>0</v>
      </c>
    </row>
    <row r="7" spans="1:4" x14ac:dyDescent="0.25">
      <c r="A7">
        <v>3</v>
      </c>
      <c r="B7" s="4" t="str">
        <f>IF(ISBLANK(Teach3!G3),"",Teach3!G3)</f>
        <v/>
      </c>
      <c r="C7" s="30">
        <f>Teach3!D19</f>
        <v>0</v>
      </c>
      <c r="D7" s="30">
        <f>Teach3!E19</f>
        <v>0</v>
      </c>
    </row>
    <row r="8" spans="1:4" x14ac:dyDescent="0.25">
      <c r="A8">
        <v>4</v>
      </c>
      <c r="B8" s="4" t="str">
        <f>IF(ISBLANK(Teach4!G3),"",Teach4!G3)</f>
        <v/>
      </c>
      <c r="C8" s="30">
        <f>Teach4!D19</f>
        <v>0</v>
      </c>
      <c r="D8" s="30">
        <f>Teach4!E19</f>
        <v>0</v>
      </c>
    </row>
    <row r="9" spans="1:4" x14ac:dyDescent="0.25">
      <c r="A9">
        <v>5</v>
      </c>
      <c r="B9" s="4" t="str">
        <f>IF(ISBLANK(Teach5!G3),"",Teach5!G3)</f>
        <v/>
      </c>
      <c r="C9" s="30">
        <f>Teach5!D19</f>
        <v>0</v>
      </c>
      <c r="D9" s="30">
        <f>Teach5!E19</f>
        <v>0</v>
      </c>
    </row>
    <row r="10" spans="1:4" x14ac:dyDescent="0.25">
      <c r="A10">
        <v>6</v>
      </c>
      <c r="B10" s="4" t="str">
        <f>IF(ISBLANK(Teach6!G3),"",Teach6!G3)</f>
        <v/>
      </c>
      <c r="C10" s="30">
        <f>Teach6!D19</f>
        <v>0</v>
      </c>
      <c r="D10" s="30">
        <f>Teach6!E19</f>
        <v>0</v>
      </c>
    </row>
    <row r="11" spans="1:4" x14ac:dyDescent="0.25">
      <c r="A11">
        <v>7</v>
      </c>
      <c r="B11" s="4" t="str">
        <f>IF(ISBLANK(Teach7!G3),"",Teach7!G3)</f>
        <v/>
      </c>
      <c r="C11" s="30">
        <f>Teach7!D19</f>
        <v>0</v>
      </c>
      <c r="D11" s="30">
        <f>Teach7!E19</f>
        <v>0</v>
      </c>
    </row>
    <row r="12" spans="1:4" x14ac:dyDescent="0.25">
      <c r="A12">
        <v>8</v>
      </c>
      <c r="B12" s="4" t="str">
        <f>IF(ISBLANK(Teach8!G3),"",Teach8!G3)</f>
        <v/>
      </c>
      <c r="C12" s="30">
        <f>Teach8!D19</f>
        <v>0</v>
      </c>
      <c r="D12" s="30">
        <f>Teach8!E19</f>
        <v>0</v>
      </c>
    </row>
    <row r="13" spans="1:4" x14ac:dyDescent="0.25">
      <c r="A13">
        <v>9</v>
      </c>
      <c r="B13" s="4" t="str">
        <f>IF(ISBLANK(Teach9!G3),"",Teach9!G3)</f>
        <v/>
      </c>
      <c r="C13" s="30">
        <f>Teach9!D19</f>
        <v>0</v>
      </c>
      <c r="D13" s="30">
        <f>Teach9!E19</f>
        <v>0</v>
      </c>
    </row>
    <row r="14" spans="1:4" x14ac:dyDescent="0.25">
      <c r="A14" t="s">
        <v>150</v>
      </c>
      <c r="C14" s="30">
        <f>'Ind Study'!C16</f>
        <v>0</v>
      </c>
      <c r="D14" s="27"/>
    </row>
    <row r="15" spans="1:4" x14ac:dyDescent="0.25">
      <c r="A15" t="s">
        <v>151</v>
      </c>
      <c r="C15" s="30">
        <f>'CFT Practicum'!C20</f>
        <v>0</v>
      </c>
      <c r="D15" s="27"/>
    </row>
    <row r="16" spans="1:4" x14ac:dyDescent="0.25">
      <c r="A16" t="s">
        <v>172</v>
      </c>
      <c r="C16" s="30">
        <f>'IAL Practicum'!C22</f>
        <v>0</v>
      </c>
      <c r="D16" s="27"/>
    </row>
    <row r="17" spans="1:4" x14ac:dyDescent="0.25">
      <c r="A17" t="s">
        <v>152</v>
      </c>
      <c r="C17" s="30">
        <f>'Schl Psych Prac'!C18</f>
        <v>0</v>
      </c>
      <c r="D17" s="27"/>
    </row>
    <row r="18" spans="1:4" x14ac:dyDescent="0.25">
      <c r="A18" t="s">
        <v>153</v>
      </c>
      <c r="C18" s="30">
        <f>'Schl Psych Fld Stud'!C15</f>
        <v>0</v>
      </c>
      <c r="D18" s="27"/>
    </row>
    <row r="19" spans="1:4" x14ac:dyDescent="0.25">
      <c r="A19" t="s">
        <v>154</v>
      </c>
      <c r="C19" s="30">
        <f>'SPED-EI Superv'!C23</f>
        <v>0</v>
      </c>
      <c r="D19" s="27"/>
    </row>
    <row r="20" spans="1:4" x14ac:dyDescent="0.25">
      <c r="A20" t="s">
        <v>155</v>
      </c>
      <c r="C20" s="30">
        <f>'UO Teach'!C22</f>
        <v>0</v>
      </c>
      <c r="D20" s="27"/>
    </row>
    <row r="21" spans="1:4" x14ac:dyDescent="0.25">
      <c r="A21" t="s">
        <v>173</v>
      </c>
      <c r="C21" s="30">
        <f>'CDS Superv'!C26</f>
        <v>0</v>
      </c>
      <c r="D21" s="27"/>
    </row>
    <row r="22" spans="1:4" x14ac:dyDescent="0.25">
      <c r="A22" t="s">
        <v>156</v>
      </c>
      <c r="C22" s="30">
        <f>Scholarship!F18</f>
        <v>0</v>
      </c>
      <c r="D22" s="27"/>
    </row>
    <row r="23" spans="1:4" x14ac:dyDescent="0.25">
      <c r="A23" t="s">
        <v>157</v>
      </c>
      <c r="C23" s="30">
        <f>Service!F25</f>
        <v>0</v>
      </c>
      <c r="D23" s="27"/>
    </row>
    <row r="24" spans="1:4" x14ac:dyDescent="0.25">
      <c r="A24" t="s">
        <v>158</v>
      </c>
      <c r="C24" s="30">
        <f>Administration!F17</f>
        <v>0</v>
      </c>
      <c r="D24" s="27"/>
    </row>
    <row r="25" spans="1:4" x14ac:dyDescent="0.25">
      <c r="A25" s="9" t="s">
        <v>159</v>
      </c>
      <c r="B25" s="9"/>
      <c r="C25" s="11">
        <f>SUM(C5:C24)</f>
        <v>0</v>
      </c>
      <c r="D25" s="11">
        <f>SUM(D5:D24)</f>
        <v>0</v>
      </c>
    </row>
  </sheetData>
  <mergeCells count="1">
    <mergeCell ref="C4:D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B3" sqref="B3"/>
    </sheetView>
  </sheetViews>
  <sheetFormatPr defaultRowHeight="15" x14ac:dyDescent="0.25"/>
  <cols>
    <col min="1" max="1" width="18.85546875" customWidth="1"/>
    <col min="6" max="6" width="11.85546875" customWidth="1"/>
    <col min="7" max="7" width="9.140625" customWidth="1"/>
  </cols>
  <sheetData>
    <row r="1" spans="1:12" x14ac:dyDescent="0.25">
      <c r="A1" s="5" t="s">
        <v>0</v>
      </c>
      <c r="B1" s="10">
        <v>0</v>
      </c>
      <c r="C1" s="5" t="s">
        <v>13</v>
      </c>
      <c r="E1" s="5"/>
    </row>
    <row r="2" spans="1:12" x14ac:dyDescent="0.25">
      <c r="A2" s="5" t="s">
        <v>5</v>
      </c>
      <c r="B2" s="10">
        <v>0</v>
      </c>
      <c r="C2" s="5" t="s">
        <v>15</v>
      </c>
      <c r="E2" s="5"/>
      <c r="F2" s="9" t="s">
        <v>136</v>
      </c>
      <c r="G2" s="25"/>
      <c r="H2" s="22"/>
      <c r="I2" s="22"/>
      <c r="J2" s="22"/>
      <c r="K2" s="22"/>
      <c r="L2" s="26"/>
    </row>
    <row r="3" spans="1:12" x14ac:dyDescent="0.25">
      <c r="A3" s="5" t="s">
        <v>139</v>
      </c>
      <c r="B3" s="24">
        <v>0</v>
      </c>
      <c r="C3" s="5" t="s">
        <v>140</v>
      </c>
      <c r="E3" s="5"/>
      <c r="F3" s="9" t="s">
        <v>137</v>
      </c>
      <c r="G3" s="10"/>
      <c r="H3" s="15"/>
      <c r="I3" s="15"/>
    </row>
    <row r="4" spans="1:12" x14ac:dyDescent="0.25">
      <c r="A4" s="15" t="s">
        <v>133</v>
      </c>
      <c r="B4" s="20">
        <v>10</v>
      </c>
      <c r="C4" s="15"/>
    </row>
    <row r="5" spans="1:12" x14ac:dyDescent="0.25">
      <c r="A5" s="15"/>
      <c r="B5" s="15"/>
      <c r="C5" s="15"/>
    </row>
    <row r="6" spans="1:12" x14ac:dyDescent="0.25">
      <c r="A6" s="15"/>
      <c r="B6" s="15"/>
      <c r="D6" s="56" t="s">
        <v>138</v>
      </c>
      <c r="E6" s="56"/>
    </row>
    <row r="7" spans="1:12" x14ac:dyDescent="0.25">
      <c r="A7" s="1" t="s">
        <v>20</v>
      </c>
      <c r="B7" t="s">
        <v>6</v>
      </c>
      <c r="D7" s="29" t="s">
        <v>131</v>
      </c>
      <c r="E7" s="28" t="s">
        <v>132</v>
      </c>
    </row>
    <row r="8" spans="1:12" x14ac:dyDescent="0.25">
      <c r="A8" t="s">
        <v>8</v>
      </c>
      <c r="B8" s="8">
        <v>0.5</v>
      </c>
      <c r="C8" s="8">
        <v>1.5</v>
      </c>
      <c r="D8">
        <f>B8*B1*B4</f>
        <v>0</v>
      </c>
      <c r="E8">
        <f>C8*B1*B4</f>
        <v>0</v>
      </c>
      <c r="F8" t="s">
        <v>2</v>
      </c>
      <c r="G8" t="s">
        <v>147</v>
      </c>
    </row>
    <row r="10" spans="1:12" x14ac:dyDescent="0.25">
      <c r="A10" s="1" t="s">
        <v>21</v>
      </c>
      <c r="B10" t="s">
        <v>6</v>
      </c>
    </row>
    <row r="11" spans="1:12" x14ac:dyDescent="0.25">
      <c r="A11" t="s">
        <v>1</v>
      </c>
      <c r="B11" s="8">
        <v>1</v>
      </c>
      <c r="C11" s="8">
        <v>1</v>
      </c>
      <c r="D11">
        <f>B11*B1*B4</f>
        <v>0</v>
      </c>
      <c r="E11">
        <f>C11*B1*B4</f>
        <v>0</v>
      </c>
      <c r="F11" t="s">
        <v>2</v>
      </c>
      <c r="G11" t="s">
        <v>141</v>
      </c>
    </row>
    <row r="12" spans="1:12" x14ac:dyDescent="0.25">
      <c r="A12" t="s">
        <v>3</v>
      </c>
      <c r="B12" s="8">
        <v>0.5</v>
      </c>
      <c r="C12" s="8">
        <v>1.5</v>
      </c>
      <c r="D12">
        <f>B1*B12*B4</f>
        <v>0</v>
      </c>
      <c r="E12">
        <f>C12*B1*B4</f>
        <v>0</v>
      </c>
      <c r="F12" t="s">
        <v>2</v>
      </c>
      <c r="G12" t="s">
        <v>148</v>
      </c>
    </row>
    <row r="14" spans="1:12" x14ac:dyDescent="0.25">
      <c r="A14" s="1" t="s">
        <v>7</v>
      </c>
      <c r="B14" t="s">
        <v>16</v>
      </c>
    </row>
    <row r="15" spans="1:12" x14ac:dyDescent="0.25">
      <c r="A15" t="s">
        <v>4</v>
      </c>
      <c r="B15" s="9">
        <v>12</v>
      </c>
      <c r="C15" s="9">
        <v>18</v>
      </c>
      <c r="D15" s="2">
        <f>MIN(60,(B15*B2*B4)/60*(1-B3))</f>
        <v>0</v>
      </c>
      <c r="E15" s="2">
        <f>MIN(60,(C15*B2*B4)/60*(1-B3))</f>
        <v>0</v>
      </c>
      <c r="F15" t="s">
        <v>2</v>
      </c>
      <c r="G15" t="s">
        <v>149</v>
      </c>
    </row>
    <row r="16" spans="1:12" x14ac:dyDescent="0.25">
      <c r="A16" t="s">
        <v>10</v>
      </c>
      <c r="B16" s="9">
        <v>12</v>
      </c>
      <c r="C16" s="9">
        <v>18</v>
      </c>
      <c r="D16" s="2">
        <f>(B16*B2*B4)/60*(1-B3)</f>
        <v>0</v>
      </c>
      <c r="E16" s="2">
        <f>(C16*B2*B4)/60*(1-B3)</f>
        <v>0</v>
      </c>
      <c r="F16" t="s">
        <v>2</v>
      </c>
      <c r="G16" t="s">
        <v>145</v>
      </c>
    </row>
    <row r="18" spans="1:5" x14ac:dyDescent="0.25">
      <c r="A18" s="4" t="s">
        <v>81</v>
      </c>
      <c r="B18" s="4"/>
      <c r="C18" s="4"/>
      <c r="D18" s="13">
        <f>SUM(D8:D17)</f>
        <v>0</v>
      </c>
      <c r="E18" s="13">
        <f>SUM(E8:E17)</f>
        <v>0</v>
      </c>
    </row>
    <row r="19" spans="1:5" x14ac:dyDescent="0.25">
      <c r="A19" s="3" t="s">
        <v>134</v>
      </c>
      <c r="B19" s="4"/>
      <c r="C19" s="4"/>
      <c r="D19" s="11">
        <f>D18/B25</f>
        <v>0</v>
      </c>
      <c r="E19" s="11">
        <f>E18/B25</f>
        <v>0</v>
      </c>
    </row>
    <row r="20" spans="1:5" x14ac:dyDescent="0.25">
      <c r="A20" s="3" t="s">
        <v>135</v>
      </c>
      <c r="B20" s="4"/>
      <c r="C20" s="4"/>
      <c r="D20" s="11">
        <f>D18/B25*3</f>
        <v>0</v>
      </c>
      <c r="E20" s="11">
        <f>E18/B25*3</f>
        <v>0</v>
      </c>
    </row>
    <row r="21" spans="1:5" x14ac:dyDescent="0.25">
      <c r="A21" s="5"/>
      <c r="B21" s="5"/>
      <c r="C21" s="5"/>
      <c r="D21" s="6"/>
    </row>
    <row r="22" spans="1:5" x14ac:dyDescent="0.25">
      <c r="A22" s="7" t="s">
        <v>17</v>
      </c>
    </row>
    <row r="23" spans="1:5" x14ac:dyDescent="0.25">
      <c r="A23" t="s">
        <v>18</v>
      </c>
      <c r="B23">
        <v>39</v>
      </c>
    </row>
    <row r="24" spans="1:5" x14ac:dyDescent="0.25">
      <c r="A24" t="s">
        <v>11</v>
      </c>
      <c r="B24">
        <v>40</v>
      </c>
    </row>
    <row r="25" spans="1:5" x14ac:dyDescent="0.25">
      <c r="A25" t="s">
        <v>19</v>
      </c>
      <c r="B25">
        <f>B24*B23</f>
        <v>1560</v>
      </c>
    </row>
    <row r="26" spans="1:5" x14ac:dyDescent="0.25">
      <c r="A26" t="s">
        <v>142</v>
      </c>
    </row>
    <row r="27" spans="1:5" x14ac:dyDescent="0.25">
      <c r="A27" t="s">
        <v>144</v>
      </c>
    </row>
    <row r="28" spans="1:5" x14ac:dyDescent="0.25">
      <c r="A28" t="s">
        <v>143</v>
      </c>
    </row>
  </sheetData>
  <mergeCells count="1">
    <mergeCell ref="D6:E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B2" sqref="B2"/>
    </sheetView>
  </sheetViews>
  <sheetFormatPr defaultRowHeight="15" x14ac:dyDescent="0.25"/>
  <cols>
    <col min="1" max="1" width="18.85546875" customWidth="1"/>
    <col min="5" max="5" width="3.28515625" customWidth="1"/>
  </cols>
  <sheetData>
    <row r="1" spans="1:4" x14ac:dyDescent="0.25">
      <c r="A1" s="5" t="s">
        <v>0</v>
      </c>
      <c r="B1" s="10">
        <v>0</v>
      </c>
      <c r="C1" s="5" t="s">
        <v>13</v>
      </c>
      <c r="D1" s="5"/>
    </row>
    <row r="2" spans="1:4" x14ac:dyDescent="0.25">
      <c r="A2" s="5" t="s">
        <v>5</v>
      </c>
      <c r="B2" s="10">
        <v>0</v>
      </c>
      <c r="C2" s="5" t="s">
        <v>15</v>
      </c>
      <c r="D2" s="5"/>
    </row>
    <row r="4" spans="1:4" x14ac:dyDescent="0.25">
      <c r="A4" s="1" t="s">
        <v>20</v>
      </c>
      <c r="B4" t="s">
        <v>14</v>
      </c>
    </row>
    <row r="5" spans="1:4" x14ac:dyDescent="0.25">
      <c r="B5" s="8">
        <v>0</v>
      </c>
      <c r="C5">
        <f>B5*B1*10</f>
        <v>0</v>
      </c>
      <c r="D5" t="s">
        <v>2</v>
      </c>
    </row>
    <row r="7" spans="1:4" x14ac:dyDescent="0.25">
      <c r="A7" s="1" t="s">
        <v>21</v>
      </c>
      <c r="B7" t="s">
        <v>6</v>
      </c>
    </row>
    <row r="8" spans="1:4" x14ac:dyDescent="0.25">
      <c r="A8" t="s">
        <v>22</v>
      </c>
      <c r="B8" s="13">
        <v>0.5</v>
      </c>
      <c r="C8">
        <f>B8*B1*10</f>
        <v>0</v>
      </c>
      <c r="D8" t="s">
        <v>2</v>
      </c>
    </row>
    <row r="9" spans="1:4" x14ac:dyDescent="0.25">
      <c r="B9" s="8">
        <v>0</v>
      </c>
      <c r="C9">
        <f>B1*B9*10</f>
        <v>0</v>
      </c>
      <c r="D9" t="s">
        <v>2</v>
      </c>
    </row>
    <row r="11" spans="1:4" x14ac:dyDescent="0.25">
      <c r="A11" s="1" t="s">
        <v>7</v>
      </c>
      <c r="B11" t="s">
        <v>16</v>
      </c>
    </row>
    <row r="12" spans="1:4" x14ac:dyDescent="0.25">
      <c r="B12" s="9">
        <v>0</v>
      </c>
      <c r="C12" s="2">
        <f>(B12*B2*10)/60</f>
        <v>0</v>
      </c>
      <c r="D12" t="s">
        <v>2</v>
      </c>
    </row>
    <row r="13" spans="1:4" x14ac:dyDescent="0.25">
      <c r="A13" t="s">
        <v>10</v>
      </c>
      <c r="B13" s="9">
        <v>30</v>
      </c>
      <c r="C13" s="2">
        <f>(B13*B2*10)/60</f>
        <v>0</v>
      </c>
      <c r="D13" t="s">
        <v>2</v>
      </c>
    </row>
    <row r="15" spans="1:4" x14ac:dyDescent="0.25">
      <c r="A15" s="9" t="s">
        <v>81</v>
      </c>
      <c r="B15" s="9"/>
      <c r="C15" s="13">
        <f>SUM(C5:C14)</f>
        <v>0</v>
      </c>
    </row>
    <row r="16" spans="1:4" x14ac:dyDescent="0.25">
      <c r="A16" s="9" t="s">
        <v>134</v>
      </c>
      <c r="B16" s="9"/>
      <c r="C16" s="11">
        <f>C15/B22</f>
        <v>0</v>
      </c>
    </row>
    <row r="17" spans="1:3" x14ac:dyDescent="0.25">
      <c r="A17" s="9" t="s">
        <v>135</v>
      </c>
      <c r="B17" s="9"/>
      <c r="C17" s="11">
        <f>C15/B22*3</f>
        <v>0</v>
      </c>
    </row>
    <row r="18" spans="1:3" x14ac:dyDescent="0.25">
      <c r="A18" s="5"/>
      <c r="B18" s="5"/>
      <c r="C18" s="6"/>
    </row>
    <row r="19" spans="1:3" x14ac:dyDescent="0.25">
      <c r="A19" s="7" t="s">
        <v>17</v>
      </c>
    </row>
    <row r="20" spans="1:3" x14ac:dyDescent="0.25">
      <c r="A20" t="s">
        <v>18</v>
      </c>
      <c r="B20">
        <v>39</v>
      </c>
    </row>
    <row r="21" spans="1:3" x14ac:dyDescent="0.25">
      <c r="A21" t="s">
        <v>11</v>
      </c>
      <c r="B21">
        <v>40</v>
      </c>
    </row>
    <row r="22" spans="1:3" x14ac:dyDescent="0.25">
      <c r="A22" t="s">
        <v>19</v>
      </c>
      <c r="B22">
        <f>B21*B20</f>
        <v>1560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1" sqref="B1"/>
    </sheetView>
  </sheetViews>
  <sheetFormatPr defaultRowHeight="15" x14ac:dyDescent="0.25"/>
  <cols>
    <col min="1" max="1" width="18.85546875" customWidth="1"/>
    <col min="5" max="5" width="3.28515625" customWidth="1"/>
  </cols>
  <sheetData>
    <row r="1" spans="1:6" x14ac:dyDescent="0.25">
      <c r="A1" s="5" t="s">
        <v>0</v>
      </c>
      <c r="B1" s="10">
        <v>0</v>
      </c>
      <c r="C1" s="5" t="s">
        <v>13</v>
      </c>
      <c r="D1" s="5"/>
      <c r="E1" s="5"/>
    </row>
    <row r="2" spans="1:6" x14ac:dyDescent="0.25">
      <c r="A2" s="5" t="s">
        <v>5</v>
      </c>
      <c r="B2" s="10">
        <v>0</v>
      </c>
      <c r="C2" s="5" t="s">
        <v>174</v>
      </c>
      <c r="D2" s="5"/>
      <c r="E2" s="5"/>
    </row>
    <row r="3" spans="1:6" x14ac:dyDescent="0.25">
      <c r="A3" t="s">
        <v>119</v>
      </c>
      <c r="B3" s="10">
        <v>0</v>
      </c>
      <c r="C3" s="5" t="s">
        <v>175</v>
      </c>
      <c r="D3" s="5"/>
      <c r="E3" s="5"/>
    </row>
    <row r="4" spans="1:6" x14ac:dyDescent="0.25">
      <c r="D4" s="5"/>
    </row>
    <row r="5" spans="1:6" x14ac:dyDescent="0.25">
      <c r="A5" s="1" t="s">
        <v>20</v>
      </c>
      <c r="B5" t="s">
        <v>114</v>
      </c>
    </row>
    <row r="6" spans="1:6" x14ac:dyDescent="0.25">
      <c r="A6" t="s">
        <v>115</v>
      </c>
      <c r="B6" s="8">
        <v>0.5</v>
      </c>
      <c r="C6">
        <f>B6*B1</f>
        <v>0</v>
      </c>
      <c r="D6" t="s">
        <v>2</v>
      </c>
    </row>
    <row r="8" spans="1:6" x14ac:dyDescent="0.25">
      <c r="A8" s="1" t="s">
        <v>21</v>
      </c>
      <c r="B8" t="s">
        <v>6</v>
      </c>
    </row>
    <row r="9" spans="1:6" x14ac:dyDescent="0.25">
      <c r="A9" t="s">
        <v>116</v>
      </c>
      <c r="B9" s="13">
        <v>0.75</v>
      </c>
      <c r="C9">
        <f>B9*B1*10</f>
        <v>0</v>
      </c>
      <c r="D9" t="s">
        <v>2</v>
      </c>
    </row>
    <row r="10" spans="1:6" x14ac:dyDescent="0.25">
      <c r="A10" t="s">
        <v>36</v>
      </c>
      <c r="B10" s="13">
        <v>0.5</v>
      </c>
      <c r="C10">
        <f>B1*B10*10</f>
        <v>0</v>
      </c>
      <c r="D10" t="s">
        <v>2</v>
      </c>
    </row>
    <row r="11" spans="1:6" x14ac:dyDescent="0.25">
      <c r="A11" t="s">
        <v>119</v>
      </c>
      <c r="B11" s="13">
        <v>2</v>
      </c>
      <c r="C11">
        <f>IF(B1=0,0,B11*10*B3)</f>
        <v>0</v>
      </c>
      <c r="D11" t="s">
        <v>2</v>
      </c>
      <c r="F11" t="s">
        <v>122</v>
      </c>
    </row>
    <row r="12" spans="1:6" x14ac:dyDescent="0.25">
      <c r="A12" t="s">
        <v>120</v>
      </c>
      <c r="B12" s="13">
        <v>3</v>
      </c>
      <c r="C12" s="23">
        <f>IF(B1=0,0,B12)</f>
        <v>0</v>
      </c>
      <c r="D12" t="s">
        <v>2</v>
      </c>
      <c r="F12" t="s">
        <v>121</v>
      </c>
    </row>
    <row r="14" spans="1:6" x14ac:dyDescent="0.25">
      <c r="A14" s="1" t="s">
        <v>7</v>
      </c>
      <c r="B14" t="s">
        <v>16</v>
      </c>
    </row>
    <row r="15" spans="1:6" x14ac:dyDescent="0.25">
      <c r="A15" t="s">
        <v>117</v>
      </c>
      <c r="B15" s="9">
        <v>60</v>
      </c>
      <c r="C15" s="2">
        <f>B15*B2/2*10/60</f>
        <v>0</v>
      </c>
      <c r="D15" t="s">
        <v>2</v>
      </c>
      <c r="F15" t="s">
        <v>118</v>
      </c>
    </row>
    <row r="16" spans="1:6" x14ac:dyDescent="0.25">
      <c r="A16" t="s">
        <v>4</v>
      </c>
      <c r="B16" s="9">
        <v>30</v>
      </c>
      <c r="C16" s="2">
        <f>(B16*B2*10)/60</f>
        <v>0</v>
      </c>
      <c r="D16" t="s">
        <v>2</v>
      </c>
    </row>
    <row r="17" spans="1:4" x14ac:dyDescent="0.25">
      <c r="A17" t="s">
        <v>10</v>
      </c>
      <c r="B17" s="9">
        <v>30</v>
      </c>
      <c r="C17" s="2">
        <f>(B17*B2*10)/60</f>
        <v>0</v>
      </c>
      <c r="D17" t="s">
        <v>2</v>
      </c>
    </row>
    <row r="19" spans="1:4" x14ac:dyDescent="0.25">
      <c r="A19" s="9" t="s">
        <v>81</v>
      </c>
      <c r="B19" s="9"/>
      <c r="C19" s="13">
        <f>SUM(C6:C18)</f>
        <v>0</v>
      </c>
    </row>
    <row r="20" spans="1:4" x14ac:dyDescent="0.25">
      <c r="A20" s="9" t="s">
        <v>134</v>
      </c>
      <c r="B20" s="9"/>
      <c r="C20" s="11">
        <f>C19/B26</f>
        <v>0</v>
      </c>
    </row>
    <row r="21" spans="1:4" x14ac:dyDescent="0.25">
      <c r="A21" s="9" t="s">
        <v>135</v>
      </c>
      <c r="B21" s="9"/>
      <c r="C21" s="11">
        <f>C19/B26*3</f>
        <v>0</v>
      </c>
    </row>
    <row r="22" spans="1:4" x14ac:dyDescent="0.25">
      <c r="A22" s="5"/>
      <c r="B22" s="5"/>
      <c r="C22" s="6"/>
    </row>
    <row r="23" spans="1:4" x14ac:dyDescent="0.25">
      <c r="A23" s="7" t="s">
        <v>17</v>
      </c>
    </row>
    <row r="24" spans="1:4" x14ac:dyDescent="0.25">
      <c r="A24" t="s">
        <v>18</v>
      </c>
      <c r="B24">
        <v>39</v>
      </c>
    </row>
    <row r="25" spans="1:4" x14ac:dyDescent="0.25">
      <c r="A25" t="s">
        <v>11</v>
      </c>
      <c r="B25">
        <v>40</v>
      </c>
    </row>
    <row r="26" spans="1:4" x14ac:dyDescent="0.25">
      <c r="A26" t="s">
        <v>19</v>
      </c>
      <c r="B26">
        <f>B25*B24</f>
        <v>1560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B1" sqref="B1"/>
    </sheetView>
  </sheetViews>
  <sheetFormatPr defaultColWidth="10.85546875" defaultRowHeight="15" x14ac:dyDescent="0.25"/>
  <cols>
    <col min="1" max="1" width="27.140625" style="43" customWidth="1"/>
    <col min="2" max="2" width="8.85546875" style="43" customWidth="1"/>
    <col min="3" max="3" width="7.7109375" style="43" customWidth="1"/>
    <col min="4" max="4" width="10.85546875" style="43"/>
    <col min="5" max="5" width="24.42578125" style="43" customWidth="1"/>
    <col min="6" max="16384" width="10.85546875" style="43"/>
  </cols>
  <sheetData>
    <row r="1" spans="1:5" ht="15" customHeight="1" x14ac:dyDescent="0.25">
      <c r="A1" s="41" t="s">
        <v>82</v>
      </c>
      <c r="B1" s="42">
        <v>0</v>
      </c>
      <c r="C1" s="41"/>
      <c r="D1" s="41"/>
      <c r="E1" s="41"/>
    </row>
    <row r="2" spans="1:5" ht="15" customHeight="1" x14ac:dyDescent="0.25">
      <c r="A2" s="41" t="s">
        <v>70</v>
      </c>
      <c r="B2" s="42">
        <v>0</v>
      </c>
      <c r="C2" s="41" t="s">
        <v>75</v>
      </c>
      <c r="D2" s="41"/>
      <c r="E2" s="41"/>
    </row>
    <row r="3" spans="1:5" ht="15" customHeight="1" x14ac:dyDescent="0.25">
      <c r="A3" s="41" t="s">
        <v>107</v>
      </c>
      <c r="B3" s="42">
        <v>0</v>
      </c>
      <c r="C3" s="41" t="s">
        <v>164</v>
      </c>
      <c r="D3" s="41"/>
      <c r="E3" s="41"/>
    </row>
    <row r="4" spans="1:5" ht="15" customHeight="1" x14ac:dyDescent="0.25">
      <c r="A4" s="41" t="s">
        <v>171</v>
      </c>
      <c r="B4" s="42">
        <v>0</v>
      </c>
      <c r="C4" s="41" t="s">
        <v>75</v>
      </c>
      <c r="D4" s="41"/>
      <c r="E4" s="41"/>
    </row>
    <row r="5" spans="1:5" ht="15" customHeight="1" x14ac:dyDescent="0.25">
      <c r="D5" s="41"/>
    </row>
    <row r="6" spans="1:5" ht="15" customHeight="1" x14ac:dyDescent="0.25">
      <c r="A6" s="44" t="s">
        <v>20</v>
      </c>
      <c r="B6" s="43" t="s">
        <v>14</v>
      </c>
    </row>
    <row r="7" spans="1:5" ht="15" customHeight="1" x14ac:dyDescent="0.25">
      <c r="B7" s="45">
        <v>0</v>
      </c>
      <c r="D7" s="43" t="s">
        <v>2</v>
      </c>
    </row>
    <row r="8" spans="1:5" ht="15" customHeight="1" x14ac:dyDescent="0.25"/>
    <row r="9" spans="1:5" ht="15" customHeight="1" x14ac:dyDescent="0.25">
      <c r="A9" s="44" t="s">
        <v>21</v>
      </c>
      <c r="B9" s="43" t="s">
        <v>166</v>
      </c>
    </row>
    <row r="10" spans="1:5" ht="15" customHeight="1" x14ac:dyDescent="0.25">
      <c r="A10" s="43" t="s">
        <v>69</v>
      </c>
      <c r="B10" s="46">
        <v>2</v>
      </c>
      <c r="C10" s="54">
        <f>B10*B2*B1</f>
        <v>0</v>
      </c>
      <c r="D10" s="43" t="s">
        <v>166</v>
      </c>
    </row>
    <row r="11" spans="1:5" ht="15" customHeight="1" x14ac:dyDescent="0.25">
      <c r="A11" s="41" t="s">
        <v>167</v>
      </c>
      <c r="B11" s="46">
        <v>2</v>
      </c>
      <c r="C11" s="54">
        <f>B11*B3</f>
        <v>0</v>
      </c>
      <c r="D11" s="43" t="s">
        <v>166</v>
      </c>
    </row>
    <row r="12" spans="1:5" ht="15" customHeight="1" x14ac:dyDescent="0.25">
      <c r="A12" s="43" t="s">
        <v>165</v>
      </c>
      <c r="B12" s="46">
        <v>1</v>
      </c>
      <c r="C12" s="54">
        <f>B12*B4*B1</f>
        <v>0</v>
      </c>
      <c r="D12" s="43" t="s">
        <v>166</v>
      </c>
    </row>
    <row r="13" spans="1:5" ht="15" customHeight="1" x14ac:dyDescent="0.25">
      <c r="A13" s="43" t="s">
        <v>168</v>
      </c>
      <c r="B13" s="46">
        <v>1</v>
      </c>
      <c r="C13" s="54">
        <f>B13*B2*B1</f>
        <v>0</v>
      </c>
      <c r="D13" s="43" t="s">
        <v>166</v>
      </c>
    </row>
    <row r="14" spans="1:5" ht="15" customHeight="1" x14ac:dyDescent="0.25">
      <c r="A14" s="43" t="s">
        <v>169</v>
      </c>
      <c r="B14" s="46">
        <v>4</v>
      </c>
      <c r="C14" s="54">
        <f>B14*B1</f>
        <v>0</v>
      </c>
      <c r="D14" s="43" t="s">
        <v>166</v>
      </c>
    </row>
    <row r="15" spans="1:5" ht="15" customHeight="1" x14ac:dyDescent="0.25">
      <c r="A15" s="47" t="s">
        <v>170</v>
      </c>
      <c r="B15" s="46">
        <v>2</v>
      </c>
      <c r="C15" s="54">
        <f>B15*B1</f>
        <v>0</v>
      </c>
      <c r="D15" s="43" t="s">
        <v>166</v>
      </c>
    </row>
    <row r="16" spans="1:5" ht="15" customHeight="1" x14ac:dyDescent="0.25"/>
    <row r="17" spans="1:4" ht="15" customHeight="1" x14ac:dyDescent="0.25">
      <c r="A17" s="44" t="s">
        <v>7</v>
      </c>
      <c r="B17" s="43" t="s">
        <v>16</v>
      </c>
    </row>
    <row r="18" spans="1:4" ht="15" customHeight="1" x14ac:dyDescent="0.25">
      <c r="B18" s="48">
        <v>0</v>
      </c>
      <c r="C18" s="49">
        <f>MIN(60,(B18*B1*10)/60)</f>
        <v>0</v>
      </c>
      <c r="D18" s="43" t="s">
        <v>2</v>
      </c>
    </row>
    <row r="19" spans="1:4" ht="15" customHeight="1" x14ac:dyDescent="0.25">
      <c r="B19" s="48">
        <v>0</v>
      </c>
      <c r="C19" s="49">
        <f>(B19*B1*10)/60</f>
        <v>0</v>
      </c>
      <c r="D19" s="43" t="s">
        <v>2</v>
      </c>
    </row>
    <row r="20" spans="1:4" ht="15" customHeight="1" x14ac:dyDescent="0.25"/>
    <row r="21" spans="1:4" ht="15" customHeight="1" x14ac:dyDescent="0.25">
      <c r="A21" s="48" t="s">
        <v>81</v>
      </c>
      <c r="B21" s="48"/>
      <c r="C21" s="46">
        <f>SUM(C7:C20)</f>
        <v>0</v>
      </c>
    </row>
    <row r="22" spans="1:4" ht="15" customHeight="1" x14ac:dyDescent="0.25">
      <c r="A22" s="9" t="s">
        <v>134</v>
      </c>
      <c r="B22" s="50"/>
      <c r="C22" s="51">
        <f>C21/B28</f>
        <v>0</v>
      </c>
    </row>
    <row r="23" spans="1:4" ht="15" customHeight="1" x14ac:dyDescent="0.25">
      <c r="A23" s="9" t="s">
        <v>135</v>
      </c>
      <c r="B23" s="50"/>
      <c r="C23" s="51">
        <f>C21/B28*3</f>
        <v>0</v>
      </c>
    </row>
    <row r="24" spans="1:4" ht="15" customHeight="1" x14ac:dyDescent="0.25">
      <c r="A24" s="41"/>
      <c r="B24" s="41"/>
      <c r="C24" s="52"/>
    </row>
    <row r="25" spans="1:4" ht="15" customHeight="1" x14ac:dyDescent="0.25">
      <c r="A25" s="53" t="s">
        <v>17</v>
      </c>
    </row>
    <row r="26" spans="1:4" ht="15" customHeight="1" x14ac:dyDescent="0.25">
      <c r="A26" s="43" t="s">
        <v>18</v>
      </c>
      <c r="B26" s="43">
        <v>39</v>
      </c>
    </row>
    <row r="27" spans="1:4" ht="15" customHeight="1" x14ac:dyDescent="0.25">
      <c r="A27" s="43" t="s">
        <v>11</v>
      </c>
      <c r="B27" s="43">
        <v>40</v>
      </c>
    </row>
    <row r="28" spans="1:4" ht="15" customHeight="1" x14ac:dyDescent="0.25">
      <c r="A28" s="43" t="s">
        <v>19</v>
      </c>
      <c r="B28" s="43">
        <f>B27*B26</f>
        <v>1560</v>
      </c>
    </row>
  </sheetData>
  <pageMargins left="0.75" right="0.75" top="1" bottom="1" header="0.5" footer="0.5"/>
  <pageSetup orientation="portrait" horizontalDpi="4294967292" verticalDpi="429496729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1" sqref="B1"/>
    </sheetView>
  </sheetViews>
  <sheetFormatPr defaultRowHeight="15" x14ac:dyDescent="0.25"/>
  <cols>
    <col min="1" max="1" width="18.85546875" customWidth="1"/>
    <col min="5" max="5" width="3.28515625" customWidth="1"/>
  </cols>
  <sheetData>
    <row r="1" spans="1:6" x14ac:dyDescent="0.25">
      <c r="A1" s="5" t="s">
        <v>0</v>
      </c>
      <c r="B1" s="10">
        <v>0</v>
      </c>
      <c r="C1" s="5" t="s">
        <v>13</v>
      </c>
      <c r="D1" s="5"/>
      <c r="E1" s="5"/>
    </row>
    <row r="2" spans="1:6" x14ac:dyDescent="0.25">
      <c r="A2" s="5" t="s">
        <v>5</v>
      </c>
      <c r="B2" s="10">
        <v>0</v>
      </c>
      <c r="C2" s="5" t="s">
        <v>52</v>
      </c>
      <c r="D2" s="5"/>
      <c r="E2" s="5"/>
    </row>
    <row r="3" spans="1:6" x14ac:dyDescent="0.25">
      <c r="A3" t="s">
        <v>69</v>
      </c>
      <c r="B3" s="10">
        <v>0</v>
      </c>
      <c r="C3" s="5" t="s">
        <v>110</v>
      </c>
      <c r="D3" s="5"/>
      <c r="E3" s="5"/>
    </row>
    <row r="4" spans="1:6" x14ac:dyDescent="0.25">
      <c r="D4" s="5"/>
    </row>
    <row r="5" spans="1:6" x14ac:dyDescent="0.25">
      <c r="A5" s="1" t="s">
        <v>20</v>
      </c>
      <c r="B5" t="s">
        <v>112</v>
      </c>
    </row>
    <row r="6" spans="1:6" x14ac:dyDescent="0.25">
      <c r="A6" t="s">
        <v>111</v>
      </c>
      <c r="B6" s="8">
        <v>4</v>
      </c>
      <c r="C6">
        <f>B6*B2</f>
        <v>0</v>
      </c>
      <c r="D6" t="s">
        <v>2</v>
      </c>
    </row>
    <row r="8" spans="1:6" x14ac:dyDescent="0.25">
      <c r="A8" s="1" t="s">
        <v>21</v>
      </c>
      <c r="B8" t="s">
        <v>6</v>
      </c>
    </row>
    <row r="9" spans="1:6" x14ac:dyDescent="0.25">
      <c r="A9" t="s">
        <v>35</v>
      </c>
      <c r="B9" s="13">
        <v>0.75</v>
      </c>
      <c r="C9">
        <f>B9*B1*10</f>
        <v>0</v>
      </c>
      <c r="D9" t="s">
        <v>2</v>
      </c>
    </row>
    <row r="10" spans="1:6" x14ac:dyDescent="0.25">
      <c r="A10" t="s">
        <v>36</v>
      </c>
      <c r="B10" s="13">
        <v>0.5</v>
      </c>
      <c r="C10">
        <f>B1*B10*10</f>
        <v>0</v>
      </c>
      <c r="D10" t="s">
        <v>2</v>
      </c>
    </row>
    <row r="12" spans="1:6" x14ac:dyDescent="0.25">
      <c r="A12" s="1" t="s">
        <v>7</v>
      </c>
      <c r="B12" t="s">
        <v>16</v>
      </c>
    </row>
    <row r="13" spans="1:6" x14ac:dyDescent="0.25">
      <c r="A13" t="s">
        <v>4</v>
      </c>
      <c r="B13" s="9">
        <v>12</v>
      </c>
      <c r="C13" s="2">
        <f>(B13*B2*10)/60</f>
        <v>0</v>
      </c>
      <c r="D13" t="s">
        <v>2</v>
      </c>
    </row>
    <row r="14" spans="1:6" x14ac:dyDescent="0.25">
      <c r="A14" t="s">
        <v>10</v>
      </c>
      <c r="B14" s="9">
        <v>60</v>
      </c>
      <c r="C14" s="2">
        <f>(B14*B2*10)/60</f>
        <v>0</v>
      </c>
      <c r="D14" t="s">
        <v>2</v>
      </c>
    </row>
    <row r="15" spans="1:6" x14ac:dyDescent="0.25">
      <c r="A15" t="s">
        <v>69</v>
      </c>
      <c r="B15" s="9">
        <v>60</v>
      </c>
      <c r="C15" s="2">
        <f>B15*B3*B2/60</f>
        <v>0</v>
      </c>
      <c r="D15" t="s">
        <v>2</v>
      </c>
      <c r="F15" t="s">
        <v>113</v>
      </c>
    </row>
    <row r="17" spans="1:3" x14ac:dyDescent="0.25">
      <c r="A17" s="9" t="s">
        <v>81</v>
      </c>
      <c r="B17" s="9"/>
      <c r="C17" s="13">
        <f>SUM(C6:C16)</f>
        <v>0</v>
      </c>
    </row>
    <row r="18" spans="1:3" x14ac:dyDescent="0.25">
      <c r="A18" s="9" t="s">
        <v>134</v>
      </c>
      <c r="B18" s="9"/>
      <c r="C18" s="11">
        <f>C17/B24</f>
        <v>0</v>
      </c>
    </row>
    <row r="19" spans="1:3" x14ac:dyDescent="0.25">
      <c r="A19" s="9" t="s">
        <v>135</v>
      </c>
      <c r="B19" s="9"/>
      <c r="C19" s="11">
        <f>C17/B24*3</f>
        <v>0</v>
      </c>
    </row>
    <row r="20" spans="1:3" x14ac:dyDescent="0.25">
      <c r="A20" s="5"/>
      <c r="B20" s="5"/>
      <c r="C20" s="6"/>
    </row>
    <row r="21" spans="1:3" x14ac:dyDescent="0.25">
      <c r="A21" s="7" t="s">
        <v>17</v>
      </c>
    </row>
    <row r="22" spans="1:3" x14ac:dyDescent="0.25">
      <c r="A22" t="s">
        <v>18</v>
      </c>
      <c r="B22">
        <v>39</v>
      </c>
    </row>
    <row r="23" spans="1:3" x14ac:dyDescent="0.25">
      <c r="A23" t="s">
        <v>11</v>
      </c>
      <c r="B23">
        <v>40</v>
      </c>
    </row>
    <row r="24" spans="1:3" x14ac:dyDescent="0.25">
      <c r="A24" t="s">
        <v>19</v>
      </c>
      <c r="B24">
        <f>B23*B22</f>
        <v>1560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1" sqref="B1"/>
    </sheetView>
  </sheetViews>
  <sheetFormatPr defaultRowHeight="15" x14ac:dyDescent="0.25"/>
  <cols>
    <col min="1" max="1" width="18.85546875" customWidth="1"/>
    <col min="5" max="5" width="3.28515625" customWidth="1"/>
  </cols>
  <sheetData>
    <row r="1" spans="1:5" x14ac:dyDescent="0.25">
      <c r="A1" s="5" t="s">
        <v>0</v>
      </c>
      <c r="B1" s="10">
        <v>0</v>
      </c>
      <c r="C1" s="5" t="s">
        <v>13</v>
      </c>
      <c r="D1" s="5"/>
      <c r="E1" s="5"/>
    </row>
    <row r="2" spans="1:5" x14ac:dyDescent="0.25">
      <c r="A2" s="5" t="s">
        <v>5</v>
      </c>
      <c r="B2" s="10">
        <v>0</v>
      </c>
      <c r="C2" s="5" t="s">
        <v>52</v>
      </c>
      <c r="D2" s="5"/>
      <c r="E2" s="5"/>
    </row>
    <row r="3" spans="1:5" x14ac:dyDescent="0.25">
      <c r="D3" s="5"/>
    </row>
    <row r="4" spans="1:5" x14ac:dyDescent="0.25">
      <c r="A4" s="1" t="s">
        <v>20</v>
      </c>
      <c r="B4" t="s">
        <v>112</v>
      </c>
    </row>
    <row r="5" spans="1:5" x14ac:dyDescent="0.25">
      <c r="A5" t="s">
        <v>111</v>
      </c>
      <c r="B5" s="8">
        <v>1</v>
      </c>
      <c r="C5">
        <f>B5*B2</f>
        <v>0</v>
      </c>
      <c r="D5" t="s">
        <v>2</v>
      </c>
    </row>
    <row r="7" spans="1:5" x14ac:dyDescent="0.25">
      <c r="A7" s="1" t="s">
        <v>21</v>
      </c>
      <c r="B7" t="s">
        <v>6</v>
      </c>
    </row>
    <row r="8" spans="1:5" x14ac:dyDescent="0.25">
      <c r="A8" t="s">
        <v>35</v>
      </c>
      <c r="B8" s="13">
        <v>1.5</v>
      </c>
      <c r="C8">
        <f>B8*B1*10</f>
        <v>0</v>
      </c>
      <c r="D8" t="s">
        <v>2</v>
      </c>
    </row>
    <row r="10" spans="1:5" x14ac:dyDescent="0.25">
      <c r="A10" s="1" t="s">
        <v>7</v>
      </c>
      <c r="B10" t="s">
        <v>16</v>
      </c>
    </row>
    <row r="11" spans="1:5" x14ac:dyDescent="0.25">
      <c r="A11" t="s">
        <v>4</v>
      </c>
      <c r="B11" s="9">
        <v>15</v>
      </c>
      <c r="C11" s="2">
        <f>(B11*B2*10)/60</f>
        <v>0</v>
      </c>
      <c r="D11" t="s">
        <v>2</v>
      </c>
    </row>
    <row r="12" spans="1:5" x14ac:dyDescent="0.25">
      <c r="A12" t="s">
        <v>10</v>
      </c>
      <c r="B12" s="9">
        <v>30</v>
      </c>
      <c r="C12" s="2">
        <f>(B12*B2*10)/60</f>
        <v>0</v>
      </c>
      <c r="D12" t="s">
        <v>2</v>
      </c>
    </row>
    <row r="14" spans="1:5" x14ac:dyDescent="0.25">
      <c r="A14" s="9" t="s">
        <v>81</v>
      </c>
      <c r="B14" s="9"/>
      <c r="C14" s="13">
        <f>SUM(C5:C13)</f>
        <v>0</v>
      </c>
    </row>
    <row r="15" spans="1:5" x14ac:dyDescent="0.25">
      <c r="A15" s="9" t="s">
        <v>134</v>
      </c>
      <c r="B15" s="9"/>
      <c r="C15" s="11">
        <f>C14/B21</f>
        <v>0</v>
      </c>
    </row>
    <row r="16" spans="1:5" x14ac:dyDescent="0.25">
      <c r="A16" s="9" t="s">
        <v>135</v>
      </c>
      <c r="B16" s="9"/>
      <c r="C16" s="11">
        <f>C14/B21*3</f>
        <v>0</v>
      </c>
    </row>
    <row r="17" spans="1:3" x14ac:dyDescent="0.25">
      <c r="A17" s="5"/>
      <c r="B17" s="5"/>
      <c r="C17" s="6"/>
    </row>
    <row r="18" spans="1:3" x14ac:dyDescent="0.25">
      <c r="A18" s="7" t="s">
        <v>17</v>
      </c>
    </row>
    <row r="19" spans="1:3" x14ac:dyDescent="0.25">
      <c r="A19" t="s">
        <v>18</v>
      </c>
      <c r="B19">
        <v>39</v>
      </c>
    </row>
    <row r="20" spans="1:3" x14ac:dyDescent="0.25">
      <c r="A20" t="s">
        <v>11</v>
      </c>
      <c r="B20">
        <v>40</v>
      </c>
    </row>
    <row r="21" spans="1:3" x14ac:dyDescent="0.25">
      <c r="A21" t="s">
        <v>19</v>
      </c>
      <c r="B21">
        <f>B20*B19</f>
        <v>1560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B1" sqref="B1"/>
    </sheetView>
  </sheetViews>
  <sheetFormatPr defaultRowHeight="15" x14ac:dyDescent="0.25"/>
  <cols>
    <col min="1" max="1" width="18.85546875" customWidth="1"/>
    <col min="5" max="5" width="3.28515625" customWidth="1"/>
  </cols>
  <sheetData>
    <row r="1" spans="1:6" x14ac:dyDescent="0.25">
      <c r="A1" s="5" t="s">
        <v>82</v>
      </c>
      <c r="B1" s="10">
        <v>0</v>
      </c>
      <c r="C1" s="5" t="s">
        <v>68</v>
      </c>
      <c r="D1" s="5"/>
      <c r="E1" s="5"/>
    </row>
    <row r="2" spans="1:6" x14ac:dyDescent="0.25">
      <c r="A2" s="5" t="s">
        <v>70</v>
      </c>
      <c r="B2" s="10">
        <v>0</v>
      </c>
      <c r="C2" s="5" t="s">
        <v>75</v>
      </c>
      <c r="D2" s="5"/>
      <c r="E2" s="5"/>
    </row>
    <row r="3" spans="1:6" x14ac:dyDescent="0.25">
      <c r="A3" s="5" t="s">
        <v>107</v>
      </c>
      <c r="B3" s="10">
        <v>0</v>
      </c>
      <c r="C3" s="5" t="s">
        <v>75</v>
      </c>
      <c r="D3" s="5"/>
      <c r="E3" s="5"/>
    </row>
    <row r="4" spans="1:6" x14ac:dyDescent="0.25">
      <c r="A4" s="5" t="s">
        <v>71</v>
      </c>
      <c r="B4" s="10">
        <v>0</v>
      </c>
      <c r="C4" s="5" t="s">
        <v>75</v>
      </c>
      <c r="D4" s="5"/>
      <c r="E4" s="5"/>
    </row>
    <row r="5" spans="1:6" x14ac:dyDescent="0.25">
      <c r="A5" s="5" t="s">
        <v>72</v>
      </c>
      <c r="B5" s="10">
        <v>0</v>
      </c>
      <c r="C5" s="5" t="s">
        <v>75</v>
      </c>
      <c r="D5" s="5"/>
      <c r="E5" s="5"/>
    </row>
    <row r="6" spans="1:6" x14ac:dyDescent="0.25">
      <c r="D6" s="5"/>
    </row>
    <row r="7" spans="1:6" x14ac:dyDescent="0.25">
      <c r="A7" s="1" t="s">
        <v>20</v>
      </c>
      <c r="B7" t="s">
        <v>14</v>
      </c>
    </row>
    <row r="8" spans="1:6" x14ac:dyDescent="0.25">
      <c r="B8" s="8">
        <v>0</v>
      </c>
      <c r="D8" t="s">
        <v>2</v>
      </c>
      <c r="F8" t="s">
        <v>160</v>
      </c>
    </row>
    <row r="10" spans="1:6" x14ac:dyDescent="0.25">
      <c r="A10" s="1" t="s">
        <v>21</v>
      </c>
      <c r="B10" t="s">
        <v>76</v>
      </c>
    </row>
    <row r="11" spans="1:6" x14ac:dyDescent="0.25">
      <c r="A11" t="s">
        <v>69</v>
      </c>
      <c r="B11" s="13">
        <v>1.5</v>
      </c>
      <c r="C11">
        <f>B11*B2*B1</f>
        <v>0</v>
      </c>
      <c r="D11" t="s">
        <v>2</v>
      </c>
    </row>
    <row r="12" spans="1:6" x14ac:dyDescent="0.25">
      <c r="A12" s="5" t="s">
        <v>107</v>
      </c>
      <c r="B12" s="13">
        <v>1</v>
      </c>
      <c r="C12">
        <f>B12*B3</f>
        <v>0</v>
      </c>
      <c r="D12" t="s">
        <v>2</v>
      </c>
    </row>
    <row r="13" spans="1:6" x14ac:dyDescent="0.25">
      <c r="A13" t="s">
        <v>71</v>
      </c>
      <c r="B13" s="13">
        <v>1.5</v>
      </c>
      <c r="C13">
        <f>B13*B4*B1</f>
        <v>0</v>
      </c>
      <c r="D13" t="s">
        <v>2</v>
      </c>
    </row>
    <row r="14" spans="1:6" x14ac:dyDescent="0.25">
      <c r="A14" t="s">
        <v>72</v>
      </c>
      <c r="B14" s="13">
        <v>1</v>
      </c>
      <c r="C14">
        <f>B14*B5*B1</f>
        <v>0</v>
      </c>
      <c r="D14" t="s">
        <v>2</v>
      </c>
    </row>
    <row r="15" spans="1:6" x14ac:dyDescent="0.25">
      <c r="A15" t="s">
        <v>73</v>
      </c>
      <c r="B15" s="13">
        <v>1.5</v>
      </c>
      <c r="C15">
        <f>IF(B1=0,0,B15*10)</f>
        <v>0</v>
      </c>
      <c r="D15" t="s">
        <v>2</v>
      </c>
      <c r="F15" t="s">
        <v>83</v>
      </c>
    </row>
    <row r="16" spans="1:6" x14ac:dyDescent="0.25">
      <c r="A16" t="s">
        <v>74</v>
      </c>
      <c r="B16" s="13">
        <v>1</v>
      </c>
      <c r="C16">
        <f>B16*B1*10</f>
        <v>0</v>
      </c>
      <c r="D16" t="s">
        <v>2</v>
      </c>
      <c r="F16" t="s">
        <v>77</v>
      </c>
    </row>
    <row r="18" spans="1:4" x14ac:dyDescent="0.25">
      <c r="A18" s="1" t="s">
        <v>7</v>
      </c>
      <c r="B18" t="s">
        <v>16</v>
      </c>
    </row>
    <row r="19" spans="1:4" x14ac:dyDescent="0.25">
      <c r="B19" s="9">
        <v>0</v>
      </c>
      <c r="C19" s="2">
        <f>MIN(60,(B19*B1*10)/60)</f>
        <v>0</v>
      </c>
      <c r="D19" t="s">
        <v>2</v>
      </c>
    </row>
    <row r="20" spans="1:4" x14ac:dyDescent="0.25">
      <c r="B20" s="9">
        <v>0</v>
      </c>
      <c r="C20" s="2">
        <f>(B20*B1*10)/60</f>
        <v>0</v>
      </c>
      <c r="D20" t="s">
        <v>2</v>
      </c>
    </row>
    <row r="22" spans="1:4" x14ac:dyDescent="0.25">
      <c r="A22" s="9" t="s">
        <v>81</v>
      </c>
      <c r="B22" s="9"/>
      <c r="C22" s="13">
        <f>SUM(C8:C21)</f>
        <v>0</v>
      </c>
    </row>
    <row r="23" spans="1:4" x14ac:dyDescent="0.25">
      <c r="A23" s="9" t="s">
        <v>134</v>
      </c>
      <c r="B23" s="9"/>
      <c r="C23" s="11">
        <f>C22/B29</f>
        <v>0</v>
      </c>
    </row>
    <row r="24" spans="1:4" x14ac:dyDescent="0.25">
      <c r="A24" s="9" t="s">
        <v>135</v>
      </c>
      <c r="B24" s="9"/>
      <c r="C24" s="11">
        <f>C22/B29*3</f>
        <v>0</v>
      </c>
    </row>
    <row r="25" spans="1:4" x14ac:dyDescent="0.25">
      <c r="A25" s="5"/>
      <c r="B25" s="5"/>
      <c r="C25" s="6"/>
    </row>
    <row r="26" spans="1:4" x14ac:dyDescent="0.25">
      <c r="A26" s="7" t="s">
        <v>17</v>
      </c>
    </row>
    <row r="27" spans="1:4" x14ac:dyDescent="0.25">
      <c r="A27" t="s">
        <v>18</v>
      </c>
      <c r="B27">
        <v>39</v>
      </c>
    </row>
    <row r="28" spans="1:4" x14ac:dyDescent="0.25">
      <c r="A28" t="s">
        <v>11</v>
      </c>
      <c r="B28">
        <v>40</v>
      </c>
    </row>
    <row r="29" spans="1:4" x14ac:dyDescent="0.25">
      <c r="A29" t="s">
        <v>19</v>
      </c>
      <c r="B29">
        <f>B28*B27</f>
        <v>1560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B1" sqref="B1"/>
    </sheetView>
  </sheetViews>
  <sheetFormatPr defaultRowHeight="15" x14ac:dyDescent="0.25"/>
  <cols>
    <col min="1" max="1" width="19.7109375" customWidth="1"/>
    <col min="5" max="5" width="3.28515625" customWidth="1"/>
  </cols>
  <sheetData>
    <row r="1" spans="1:6" x14ac:dyDescent="0.25">
      <c r="A1" s="5" t="s">
        <v>82</v>
      </c>
      <c r="B1" s="10">
        <v>0</v>
      </c>
      <c r="C1" s="5" t="s">
        <v>68</v>
      </c>
      <c r="D1" s="5"/>
      <c r="E1" s="5"/>
    </row>
    <row r="2" spans="1:6" x14ac:dyDescent="0.25">
      <c r="A2" s="5" t="s">
        <v>70</v>
      </c>
      <c r="B2" s="10">
        <v>0</v>
      </c>
      <c r="C2" s="5" t="s">
        <v>75</v>
      </c>
      <c r="D2" s="5"/>
      <c r="E2" s="5"/>
    </row>
    <row r="3" spans="1:6" x14ac:dyDescent="0.25">
      <c r="A3" s="5" t="s">
        <v>107</v>
      </c>
      <c r="B3" s="10">
        <v>0</v>
      </c>
      <c r="C3" s="5" t="s">
        <v>75</v>
      </c>
      <c r="D3" s="5"/>
      <c r="E3" s="5"/>
    </row>
    <row r="4" spans="1:6" x14ac:dyDescent="0.25">
      <c r="A4" s="5" t="s">
        <v>72</v>
      </c>
      <c r="B4" s="10">
        <v>0</v>
      </c>
      <c r="C4" s="5" t="s">
        <v>75</v>
      </c>
      <c r="D4" s="5"/>
      <c r="E4" s="5"/>
    </row>
    <row r="5" spans="1:6" x14ac:dyDescent="0.25">
      <c r="D5" s="5"/>
    </row>
    <row r="6" spans="1:6" x14ac:dyDescent="0.25">
      <c r="A6" s="1" t="s">
        <v>20</v>
      </c>
      <c r="B6" t="s">
        <v>14</v>
      </c>
    </row>
    <row r="7" spans="1:6" x14ac:dyDescent="0.25">
      <c r="B7" s="8">
        <v>0</v>
      </c>
      <c r="D7" t="s">
        <v>2</v>
      </c>
    </row>
    <row r="9" spans="1:6" x14ac:dyDescent="0.25">
      <c r="A9" s="1" t="s">
        <v>21</v>
      </c>
      <c r="B9" t="s">
        <v>44</v>
      </c>
    </row>
    <row r="10" spans="1:6" x14ac:dyDescent="0.25">
      <c r="A10" t="s">
        <v>69</v>
      </c>
      <c r="B10" s="13">
        <v>2</v>
      </c>
      <c r="C10">
        <f>B10*B2*B1</f>
        <v>0</v>
      </c>
      <c r="D10" t="s">
        <v>2</v>
      </c>
    </row>
    <row r="11" spans="1:6" x14ac:dyDescent="0.25">
      <c r="A11" s="5" t="s">
        <v>107</v>
      </c>
      <c r="B11" s="13">
        <v>1</v>
      </c>
      <c r="C11">
        <f>B11*B3</f>
        <v>0</v>
      </c>
      <c r="D11" t="s">
        <v>2</v>
      </c>
      <c r="F11" t="s">
        <v>123</v>
      </c>
    </row>
    <row r="12" spans="1:6" x14ac:dyDescent="0.25">
      <c r="A12" t="s">
        <v>72</v>
      </c>
      <c r="B12" s="13">
        <v>1.5</v>
      </c>
      <c r="C12">
        <f>B12*B4*B1</f>
        <v>0</v>
      </c>
      <c r="D12" t="s">
        <v>2</v>
      </c>
    </row>
    <row r="13" spans="1:6" x14ac:dyDescent="0.25">
      <c r="A13" t="s">
        <v>73</v>
      </c>
      <c r="B13" s="13">
        <v>1.5</v>
      </c>
      <c r="C13">
        <f>IF(B1=0,0,B13*10)</f>
        <v>0</v>
      </c>
      <c r="D13" t="s">
        <v>2</v>
      </c>
      <c r="F13" t="s">
        <v>83</v>
      </c>
    </row>
    <row r="14" spans="1:6" x14ac:dyDescent="0.25">
      <c r="A14" t="s">
        <v>74</v>
      </c>
      <c r="B14" s="13">
        <v>1</v>
      </c>
      <c r="C14">
        <f>B14*B1*10</f>
        <v>0</v>
      </c>
      <c r="D14" t="s">
        <v>2</v>
      </c>
      <c r="F14" t="s">
        <v>77</v>
      </c>
    </row>
    <row r="15" spans="1:6" x14ac:dyDescent="0.25">
      <c r="A15" s="15" t="s">
        <v>108</v>
      </c>
      <c r="B15" s="13">
        <v>1.5</v>
      </c>
      <c r="C15">
        <f>B15*B1*10</f>
        <v>0</v>
      </c>
      <c r="D15" t="s">
        <v>2</v>
      </c>
      <c r="F15" t="s">
        <v>109</v>
      </c>
    </row>
    <row r="17" spans="1:4" x14ac:dyDescent="0.25">
      <c r="A17" s="1" t="s">
        <v>7</v>
      </c>
      <c r="B17" t="s">
        <v>16</v>
      </c>
    </row>
    <row r="18" spans="1:4" x14ac:dyDescent="0.25">
      <c r="B18" s="9">
        <v>0</v>
      </c>
      <c r="C18" s="2">
        <f>MIN(60,(B18*B1*10)/60)</f>
        <v>0</v>
      </c>
      <c r="D18" t="s">
        <v>2</v>
      </c>
    </row>
    <row r="19" spans="1:4" x14ac:dyDescent="0.25">
      <c r="B19" s="9">
        <v>0</v>
      </c>
      <c r="C19" s="2">
        <f>(B19*B1*10)/60</f>
        <v>0</v>
      </c>
      <c r="D19" t="s">
        <v>2</v>
      </c>
    </row>
    <row r="21" spans="1:4" x14ac:dyDescent="0.25">
      <c r="A21" s="9" t="s">
        <v>81</v>
      </c>
      <c r="B21" s="9"/>
      <c r="C21" s="13">
        <f>SUM(C7:C20)</f>
        <v>0</v>
      </c>
    </row>
    <row r="22" spans="1:4" x14ac:dyDescent="0.25">
      <c r="A22" s="9" t="s">
        <v>134</v>
      </c>
      <c r="B22" s="9"/>
      <c r="C22" s="11">
        <f>C21/B28</f>
        <v>0</v>
      </c>
    </row>
    <row r="23" spans="1:4" x14ac:dyDescent="0.25">
      <c r="A23" s="9" t="s">
        <v>135</v>
      </c>
      <c r="B23" s="9"/>
      <c r="C23" s="11">
        <f>C21/B28*3</f>
        <v>0</v>
      </c>
    </row>
    <row r="24" spans="1:4" x14ac:dyDescent="0.25">
      <c r="A24" s="5"/>
      <c r="B24" s="5"/>
      <c r="C24" s="6"/>
    </row>
    <row r="25" spans="1:4" x14ac:dyDescent="0.25">
      <c r="A25" s="7" t="s">
        <v>17</v>
      </c>
    </row>
    <row r="26" spans="1:4" x14ac:dyDescent="0.25">
      <c r="A26" t="s">
        <v>18</v>
      </c>
      <c r="B26">
        <v>39</v>
      </c>
    </row>
    <row r="27" spans="1:4" x14ac:dyDescent="0.25">
      <c r="A27" t="s">
        <v>11</v>
      </c>
      <c r="B27">
        <v>40</v>
      </c>
    </row>
    <row r="28" spans="1:4" x14ac:dyDescent="0.25">
      <c r="A28" t="s">
        <v>19</v>
      </c>
      <c r="B28">
        <f>B27*B26</f>
        <v>1560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3" workbookViewId="0">
      <selection activeCell="A3" sqref="A3"/>
    </sheetView>
  </sheetViews>
  <sheetFormatPr defaultRowHeight="15" x14ac:dyDescent="0.25"/>
  <cols>
    <col min="1" max="1" width="26.28515625" customWidth="1"/>
    <col min="5" max="5" width="3.28515625" customWidth="1"/>
  </cols>
  <sheetData>
    <row r="1" spans="1:8" x14ac:dyDescent="0.25">
      <c r="A1" s="9" t="s">
        <v>41</v>
      </c>
      <c r="B1" s="12">
        <f>B4+B8</f>
        <v>0</v>
      </c>
      <c r="C1" s="5"/>
      <c r="D1" s="5"/>
      <c r="H1" t="s">
        <v>37</v>
      </c>
    </row>
    <row r="2" spans="1:8" x14ac:dyDescent="0.25">
      <c r="A2" s="16" t="s">
        <v>49</v>
      </c>
      <c r="B2" s="12">
        <f>B5+B9</f>
        <v>0</v>
      </c>
      <c r="C2" s="5"/>
      <c r="D2" s="5"/>
    </row>
    <row r="3" spans="1:8" x14ac:dyDescent="0.25">
      <c r="A3" s="5" t="s">
        <v>56</v>
      </c>
      <c r="B3" s="10">
        <v>0</v>
      </c>
      <c r="C3" s="5" t="s">
        <v>57</v>
      </c>
      <c r="D3" t="s">
        <v>80</v>
      </c>
    </row>
    <row r="4" spans="1:8" x14ac:dyDescent="0.25">
      <c r="A4" s="5" t="s">
        <v>38</v>
      </c>
      <c r="B4" s="10">
        <v>0</v>
      </c>
      <c r="C4" s="5" t="s">
        <v>60</v>
      </c>
      <c r="D4" s="5" t="s">
        <v>61</v>
      </c>
    </row>
    <row r="5" spans="1:8" x14ac:dyDescent="0.25">
      <c r="A5" s="5" t="s">
        <v>48</v>
      </c>
      <c r="B5" s="10">
        <v>0</v>
      </c>
      <c r="C5" s="5" t="s">
        <v>58</v>
      </c>
      <c r="D5" s="5" t="s">
        <v>62</v>
      </c>
    </row>
    <row r="6" spans="1:8" x14ac:dyDescent="0.25">
      <c r="A6" s="5" t="s">
        <v>53</v>
      </c>
      <c r="B6" s="10">
        <v>0</v>
      </c>
      <c r="C6" s="5" t="s">
        <v>58</v>
      </c>
      <c r="D6" s="15" t="s">
        <v>63</v>
      </c>
    </row>
    <row r="7" spans="1:8" x14ac:dyDescent="0.25">
      <c r="A7" s="5" t="s">
        <v>54</v>
      </c>
      <c r="B7" s="10">
        <v>0</v>
      </c>
      <c r="C7" s="15" t="s">
        <v>59</v>
      </c>
      <c r="D7" s="15" t="s">
        <v>64</v>
      </c>
    </row>
    <row r="8" spans="1:8" x14ac:dyDescent="0.25">
      <c r="A8" s="5" t="s">
        <v>39</v>
      </c>
      <c r="B8" s="10">
        <v>0</v>
      </c>
      <c r="C8" s="5" t="s">
        <v>58</v>
      </c>
      <c r="D8" s="5" t="s">
        <v>65</v>
      </c>
    </row>
    <row r="9" spans="1:8" x14ac:dyDescent="0.25">
      <c r="A9" s="5" t="s">
        <v>47</v>
      </c>
      <c r="B9" s="10">
        <v>0</v>
      </c>
      <c r="C9" s="5" t="s">
        <v>58</v>
      </c>
      <c r="D9" s="5" t="s">
        <v>66</v>
      </c>
    </row>
    <row r="11" spans="1:8" x14ac:dyDescent="0.25">
      <c r="A11" s="31" t="s">
        <v>20</v>
      </c>
      <c r="B11" s="32" t="s">
        <v>45</v>
      </c>
      <c r="C11" s="32"/>
      <c r="D11" s="32"/>
    </row>
    <row r="12" spans="1:8" x14ac:dyDescent="0.25">
      <c r="A12" s="32" t="s">
        <v>40</v>
      </c>
      <c r="B12" s="38">
        <v>45</v>
      </c>
      <c r="C12" s="34">
        <f>B12*B1/60</f>
        <v>0</v>
      </c>
      <c r="D12" s="32" t="s">
        <v>2</v>
      </c>
    </row>
    <row r="13" spans="1:8" x14ac:dyDescent="0.25">
      <c r="A13" s="32"/>
      <c r="B13" s="34"/>
      <c r="C13" s="34"/>
      <c r="D13" s="32"/>
    </row>
    <row r="14" spans="1:8" x14ac:dyDescent="0.25">
      <c r="A14" s="31" t="s">
        <v>21</v>
      </c>
      <c r="B14" s="34" t="s">
        <v>44</v>
      </c>
      <c r="C14" s="34"/>
      <c r="D14" s="32"/>
    </row>
    <row r="15" spans="1:8" x14ac:dyDescent="0.25">
      <c r="A15" s="32" t="s">
        <v>56</v>
      </c>
      <c r="B15" s="39">
        <v>3</v>
      </c>
      <c r="C15" s="34">
        <f>B15*B3*10</f>
        <v>0</v>
      </c>
      <c r="D15" s="32" t="s">
        <v>2</v>
      </c>
    </row>
    <row r="16" spans="1:8" x14ac:dyDescent="0.25">
      <c r="A16" s="32" t="s">
        <v>42</v>
      </c>
      <c r="B16" s="36">
        <v>0.75</v>
      </c>
      <c r="C16" s="40">
        <f>B16*B5*10</f>
        <v>0</v>
      </c>
      <c r="D16" s="32" t="s">
        <v>2</v>
      </c>
    </row>
    <row r="17" spans="1:6" x14ac:dyDescent="0.25">
      <c r="A17" s="32" t="s">
        <v>43</v>
      </c>
      <c r="B17" s="36">
        <v>0.75</v>
      </c>
      <c r="C17" s="34">
        <f>B17*B9*10</f>
        <v>0</v>
      </c>
      <c r="D17" s="32" t="s">
        <v>2</v>
      </c>
    </row>
    <row r="18" spans="1:6" x14ac:dyDescent="0.25">
      <c r="A18" s="32" t="s">
        <v>67</v>
      </c>
      <c r="B18" s="36">
        <v>0.5</v>
      </c>
      <c r="C18" s="34">
        <f>B18*B1*10</f>
        <v>0</v>
      </c>
      <c r="D18" s="32" t="s">
        <v>2</v>
      </c>
      <c r="F18" t="s">
        <v>51</v>
      </c>
    </row>
    <row r="19" spans="1:6" x14ac:dyDescent="0.25">
      <c r="A19" s="32" t="s">
        <v>46</v>
      </c>
      <c r="B19" s="36">
        <v>0.5</v>
      </c>
      <c r="C19" s="34">
        <f>B19*B2*10</f>
        <v>0</v>
      </c>
      <c r="D19" s="32" t="s">
        <v>2</v>
      </c>
      <c r="F19" t="s">
        <v>50</v>
      </c>
    </row>
    <row r="20" spans="1:6" x14ac:dyDescent="0.25">
      <c r="A20" s="32"/>
      <c r="B20" s="34"/>
      <c r="C20" s="34"/>
      <c r="D20" s="32"/>
    </row>
    <row r="21" spans="1:6" x14ac:dyDescent="0.25">
      <c r="A21" s="31" t="s">
        <v>7</v>
      </c>
      <c r="B21" s="34" t="s">
        <v>16</v>
      </c>
      <c r="C21" s="34"/>
      <c r="D21" s="32"/>
    </row>
    <row r="22" spans="1:6" x14ac:dyDescent="0.25">
      <c r="A22" s="32" t="s">
        <v>55</v>
      </c>
      <c r="B22" s="39">
        <v>45</v>
      </c>
      <c r="C22" s="35">
        <f>(B22*B6*10)/60</f>
        <v>0</v>
      </c>
      <c r="D22" s="32" t="s">
        <v>2</v>
      </c>
    </row>
    <row r="23" spans="1:6" x14ac:dyDescent="0.25">
      <c r="A23" s="32" t="s">
        <v>161</v>
      </c>
      <c r="B23" s="39">
        <v>15</v>
      </c>
      <c r="C23" s="35">
        <f>(B23*B7*10)/60</f>
        <v>0</v>
      </c>
      <c r="D23" s="32" t="s">
        <v>2</v>
      </c>
    </row>
    <row r="24" spans="1:6" x14ac:dyDescent="0.25">
      <c r="A24" s="32"/>
      <c r="B24" s="34"/>
      <c r="C24" s="34"/>
      <c r="D24" s="32"/>
    </row>
    <row r="25" spans="1:6" x14ac:dyDescent="0.25">
      <c r="A25" s="33" t="s">
        <v>81</v>
      </c>
      <c r="B25" s="39"/>
      <c r="C25" s="36">
        <f>SUM(C12:C24)</f>
        <v>0</v>
      </c>
      <c r="D25" s="32"/>
    </row>
    <row r="26" spans="1:6" x14ac:dyDescent="0.25">
      <c r="A26" s="33" t="s">
        <v>134</v>
      </c>
      <c r="B26" s="39"/>
      <c r="C26" s="37">
        <f>C25/B31</f>
        <v>0</v>
      </c>
      <c r="D26" s="32"/>
    </row>
    <row r="27" spans="1:6" x14ac:dyDescent="0.25">
      <c r="A27" s="33" t="s">
        <v>135</v>
      </c>
      <c r="B27" s="39"/>
      <c r="C27" s="37">
        <f>C25/B31*3</f>
        <v>0</v>
      </c>
      <c r="D27" s="32"/>
    </row>
    <row r="28" spans="1:6" x14ac:dyDescent="0.25">
      <c r="A28" s="7" t="s">
        <v>17</v>
      </c>
    </row>
    <row r="29" spans="1:6" x14ac:dyDescent="0.25">
      <c r="A29" t="s">
        <v>18</v>
      </c>
      <c r="B29">
        <v>39</v>
      </c>
    </row>
    <row r="30" spans="1:6" x14ac:dyDescent="0.25">
      <c r="A30" t="s">
        <v>11</v>
      </c>
      <c r="B30">
        <v>40</v>
      </c>
    </row>
    <row r="31" spans="1:6" x14ac:dyDescent="0.25">
      <c r="A31" t="s">
        <v>19</v>
      </c>
      <c r="B31">
        <f>B30*B29</f>
        <v>1560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D3" sqref="D3"/>
    </sheetView>
  </sheetViews>
  <sheetFormatPr defaultRowHeight="15" x14ac:dyDescent="0.25"/>
  <cols>
    <col min="1" max="1" width="19.28515625" customWidth="1"/>
    <col min="3" max="3" width="18.28515625" customWidth="1"/>
    <col min="5" max="5" width="16.7109375" customWidth="1"/>
  </cols>
  <sheetData>
    <row r="1" spans="1:8" x14ac:dyDescent="0.25">
      <c r="D1" s="18" t="s">
        <v>126</v>
      </c>
      <c r="E1" s="19" t="s">
        <v>34</v>
      </c>
      <c r="F1" s="18" t="s">
        <v>23</v>
      </c>
    </row>
    <row r="2" spans="1:8" x14ac:dyDescent="0.25">
      <c r="A2" t="s">
        <v>88</v>
      </c>
      <c r="D2" s="5"/>
    </row>
    <row r="3" spans="1:8" x14ac:dyDescent="0.25">
      <c r="B3" t="s">
        <v>24</v>
      </c>
      <c r="D3" s="10">
        <v>0</v>
      </c>
      <c r="E3">
        <v>100</v>
      </c>
      <c r="F3">
        <f t="shared" ref="F3:F5" si="0">E3*D3</f>
        <v>0</v>
      </c>
    </row>
    <row r="4" spans="1:8" x14ac:dyDescent="0.25">
      <c r="B4" t="s">
        <v>28</v>
      </c>
      <c r="D4" s="10">
        <v>0</v>
      </c>
      <c r="E4">
        <v>50</v>
      </c>
      <c r="F4">
        <f t="shared" si="0"/>
        <v>0</v>
      </c>
    </row>
    <row r="5" spans="1:8" x14ac:dyDescent="0.25">
      <c r="B5" t="s">
        <v>25</v>
      </c>
      <c r="D5" s="10">
        <v>0</v>
      </c>
      <c r="E5">
        <v>25</v>
      </c>
      <c r="F5">
        <f t="shared" si="0"/>
        <v>0</v>
      </c>
    </row>
    <row r="6" spans="1:8" x14ac:dyDescent="0.25">
      <c r="A6" t="s">
        <v>84</v>
      </c>
    </row>
    <row r="7" spans="1:8" x14ac:dyDescent="0.25">
      <c r="B7" t="s">
        <v>87</v>
      </c>
      <c r="D7" s="10">
        <v>0</v>
      </c>
      <c r="E7">
        <v>20</v>
      </c>
      <c r="F7">
        <f t="shared" ref="F7:F8" si="1">E7*D7</f>
        <v>0</v>
      </c>
    </row>
    <row r="8" spans="1:8" x14ac:dyDescent="0.25">
      <c r="B8" t="s">
        <v>85</v>
      </c>
      <c r="D8" s="10">
        <v>0</v>
      </c>
      <c r="E8">
        <v>30</v>
      </c>
      <c r="F8">
        <f t="shared" si="1"/>
        <v>0</v>
      </c>
    </row>
    <row r="9" spans="1:8" x14ac:dyDescent="0.25">
      <c r="A9" t="s">
        <v>86</v>
      </c>
      <c r="D9" s="5"/>
    </row>
    <row r="10" spans="1:8" x14ac:dyDescent="0.25">
      <c r="B10" t="s">
        <v>26</v>
      </c>
      <c r="D10" s="10">
        <v>0</v>
      </c>
      <c r="E10">
        <v>100</v>
      </c>
      <c r="F10">
        <f t="shared" ref="F10:F15" si="2">E10*D10</f>
        <v>0</v>
      </c>
    </row>
    <row r="11" spans="1:8" x14ac:dyDescent="0.25">
      <c r="B11" t="s">
        <v>27</v>
      </c>
      <c r="D11" s="10">
        <v>0</v>
      </c>
      <c r="E11">
        <v>50</v>
      </c>
      <c r="F11">
        <f t="shared" si="2"/>
        <v>0</v>
      </c>
    </row>
    <row r="12" spans="1:8" x14ac:dyDescent="0.25">
      <c r="A12" t="s">
        <v>33</v>
      </c>
      <c r="D12" s="5"/>
    </row>
    <row r="13" spans="1:8" x14ac:dyDescent="0.25">
      <c r="B13" t="s">
        <v>24</v>
      </c>
      <c r="D13" s="10">
        <v>0</v>
      </c>
      <c r="E13">
        <v>50</v>
      </c>
      <c r="F13">
        <f t="shared" si="2"/>
        <v>0</v>
      </c>
    </row>
    <row r="14" spans="1:8" x14ac:dyDescent="0.25">
      <c r="B14" t="s">
        <v>29</v>
      </c>
      <c r="D14" s="10">
        <v>0</v>
      </c>
      <c r="E14">
        <v>25</v>
      </c>
      <c r="F14">
        <f t="shared" si="2"/>
        <v>0</v>
      </c>
    </row>
    <row r="15" spans="1:8" x14ac:dyDescent="0.25">
      <c r="A15" t="s">
        <v>127</v>
      </c>
      <c r="D15" s="10">
        <v>0</v>
      </c>
      <c r="E15" s="10">
        <v>0</v>
      </c>
      <c r="F15">
        <f t="shared" si="2"/>
        <v>0</v>
      </c>
      <c r="H15" t="s">
        <v>125</v>
      </c>
    </row>
    <row r="16" spans="1:8" x14ac:dyDescent="0.25">
      <c r="D16" s="5"/>
    </row>
    <row r="17" spans="1:6" x14ac:dyDescent="0.25">
      <c r="D17" t="s">
        <v>9</v>
      </c>
      <c r="F17" s="2">
        <f>SUM(F3:F16)</f>
        <v>0</v>
      </c>
    </row>
    <row r="18" spans="1:6" x14ac:dyDescent="0.25">
      <c r="D18" s="3" t="s">
        <v>12</v>
      </c>
      <c r="E18" s="4"/>
      <c r="F18" s="11">
        <f>F17/B22</f>
        <v>0</v>
      </c>
    </row>
    <row r="19" spans="1:6" x14ac:dyDescent="0.25">
      <c r="A19" s="7" t="s">
        <v>17</v>
      </c>
    </row>
    <row r="20" spans="1:6" x14ac:dyDescent="0.25">
      <c r="A20" t="s">
        <v>18</v>
      </c>
      <c r="B20">
        <v>39</v>
      </c>
    </row>
    <row r="21" spans="1:6" x14ac:dyDescent="0.25">
      <c r="A21" t="s">
        <v>11</v>
      </c>
      <c r="B21">
        <v>40</v>
      </c>
    </row>
    <row r="22" spans="1:6" x14ac:dyDescent="0.25">
      <c r="A22" t="s">
        <v>19</v>
      </c>
      <c r="B22">
        <f>B21*B20</f>
        <v>1560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B3" sqref="B3"/>
    </sheetView>
  </sheetViews>
  <sheetFormatPr defaultRowHeight="15" x14ac:dyDescent="0.25"/>
  <cols>
    <col min="1" max="1" width="18.85546875" customWidth="1"/>
    <col min="6" max="6" width="11.85546875" customWidth="1"/>
    <col min="7" max="7" width="9.140625" customWidth="1"/>
  </cols>
  <sheetData>
    <row r="1" spans="1:12" x14ac:dyDescent="0.25">
      <c r="A1" s="5" t="s">
        <v>0</v>
      </c>
      <c r="B1" s="10">
        <v>0</v>
      </c>
      <c r="C1" s="5" t="s">
        <v>13</v>
      </c>
      <c r="E1" s="5"/>
    </row>
    <row r="2" spans="1:12" x14ac:dyDescent="0.25">
      <c r="A2" s="5" t="s">
        <v>5</v>
      </c>
      <c r="B2" s="10">
        <v>0</v>
      </c>
      <c r="C2" s="5" t="s">
        <v>15</v>
      </c>
      <c r="E2" s="5"/>
      <c r="F2" s="9" t="s">
        <v>136</v>
      </c>
      <c r="G2" s="25"/>
      <c r="H2" s="22"/>
      <c r="I2" s="22"/>
      <c r="J2" s="22"/>
      <c r="K2" s="22"/>
      <c r="L2" s="26"/>
    </row>
    <row r="3" spans="1:12" x14ac:dyDescent="0.25">
      <c r="A3" s="5" t="s">
        <v>139</v>
      </c>
      <c r="B3" s="24">
        <v>0</v>
      </c>
      <c r="C3" s="5" t="s">
        <v>140</v>
      </c>
      <c r="E3" s="5"/>
      <c r="F3" s="9" t="s">
        <v>137</v>
      </c>
      <c r="G3" s="10"/>
      <c r="H3" s="15"/>
      <c r="I3" s="15"/>
    </row>
    <row r="4" spans="1:12" x14ac:dyDescent="0.25">
      <c r="A4" s="15" t="s">
        <v>133</v>
      </c>
      <c r="B4" s="20">
        <v>10</v>
      </c>
      <c r="C4" s="15"/>
    </row>
    <row r="5" spans="1:12" x14ac:dyDescent="0.25">
      <c r="A5" s="15"/>
      <c r="B5" s="15"/>
      <c r="C5" s="15"/>
    </row>
    <row r="6" spans="1:12" x14ac:dyDescent="0.25">
      <c r="A6" s="15"/>
      <c r="B6" s="15"/>
      <c r="D6" s="56" t="s">
        <v>138</v>
      </c>
      <c r="E6" s="56"/>
    </row>
    <row r="7" spans="1:12" x14ac:dyDescent="0.25">
      <c r="A7" s="1" t="s">
        <v>20</v>
      </c>
      <c r="B7" t="s">
        <v>6</v>
      </c>
      <c r="D7" s="29" t="s">
        <v>131</v>
      </c>
      <c r="E7" s="28" t="s">
        <v>132</v>
      </c>
    </row>
    <row r="8" spans="1:12" x14ac:dyDescent="0.25">
      <c r="A8" t="s">
        <v>8</v>
      </c>
      <c r="B8" s="8">
        <v>0.5</v>
      </c>
      <c r="C8" s="8">
        <v>1.5</v>
      </c>
      <c r="D8">
        <f>B8*B1*B4</f>
        <v>0</v>
      </c>
      <c r="E8">
        <f>C8*B1*B4</f>
        <v>0</v>
      </c>
      <c r="F8" t="s">
        <v>2</v>
      </c>
      <c r="G8" t="s">
        <v>147</v>
      </c>
    </row>
    <row r="10" spans="1:12" x14ac:dyDescent="0.25">
      <c r="A10" s="1" t="s">
        <v>21</v>
      </c>
      <c r="B10" t="s">
        <v>6</v>
      </c>
    </row>
    <row r="11" spans="1:12" x14ac:dyDescent="0.25">
      <c r="A11" t="s">
        <v>1</v>
      </c>
      <c r="B11" s="8">
        <v>1</v>
      </c>
      <c r="C11" s="8">
        <v>1</v>
      </c>
      <c r="D11">
        <f>B11*B1*B4</f>
        <v>0</v>
      </c>
      <c r="E11">
        <f>C11*B1*B4</f>
        <v>0</v>
      </c>
      <c r="F11" t="s">
        <v>2</v>
      </c>
      <c r="G11" t="s">
        <v>141</v>
      </c>
    </row>
    <row r="12" spans="1:12" x14ac:dyDescent="0.25">
      <c r="A12" t="s">
        <v>3</v>
      </c>
      <c r="B12" s="8">
        <v>0.5</v>
      </c>
      <c r="C12" s="8">
        <v>1.5</v>
      </c>
      <c r="D12">
        <f>B1*B12*B4</f>
        <v>0</v>
      </c>
      <c r="E12">
        <f>C12*B1*B4</f>
        <v>0</v>
      </c>
      <c r="F12" t="s">
        <v>2</v>
      </c>
      <c r="G12" t="s">
        <v>148</v>
      </c>
    </row>
    <row r="14" spans="1:12" x14ac:dyDescent="0.25">
      <c r="A14" s="1" t="s">
        <v>7</v>
      </c>
      <c r="B14" t="s">
        <v>16</v>
      </c>
    </row>
    <row r="15" spans="1:12" x14ac:dyDescent="0.25">
      <c r="A15" t="s">
        <v>4</v>
      </c>
      <c r="B15" s="9">
        <v>12</v>
      </c>
      <c r="C15" s="9">
        <v>18</v>
      </c>
      <c r="D15" s="2">
        <f>MIN(60,(B15*B2*B4)/60*(1-B3))</f>
        <v>0</v>
      </c>
      <c r="E15" s="2">
        <f>MIN(60,(C15*B2*B4)/60*(1-B3))</f>
        <v>0</v>
      </c>
      <c r="F15" t="s">
        <v>2</v>
      </c>
      <c r="G15" t="s">
        <v>149</v>
      </c>
    </row>
    <row r="16" spans="1:12" x14ac:dyDescent="0.25">
      <c r="A16" t="s">
        <v>10</v>
      </c>
      <c r="B16" s="9">
        <v>12</v>
      </c>
      <c r="C16" s="9">
        <v>18</v>
      </c>
      <c r="D16" s="2">
        <f>(B16*B2*B4)/60*(1-B3)</f>
        <v>0</v>
      </c>
      <c r="E16" s="2">
        <f>(C16*B2*B4)/60*(1-B3)</f>
        <v>0</v>
      </c>
      <c r="F16" t="s">
        <v>2</v>
      </c>
      <c r="G16" t="s">
        <v>145</v>
      </c>
    </row>
    <row r="18" spans="1:5" x14ac:dyDescent="0.25">
      <c r="A18" s="4" t="s">
        <v>81</v>
      </c>
      <c r="B18" s="4"/>
      <c r="C18" s="4"/>
      <c r="D18" s="13">
        <f>SUM(D8:D17)</f>
        <v>0</v>
      </c>
      <c r="E18" s="13">
        <f>SUM(E8:E17)</f>
        <v>0</v>
      </c>
    </row>
    <row r="19" spans="1:5" x14ac:dyDescent="0.25">
      <c r="A19" s="3" t="s">
        <v>134</v>
      </c>
      <c r="B19" s="4"/>
      <c r="C19" s="4"/>
      <c r="D19" s="11">
        <f>D18/B25</f>
        <v>0</v>
      </c>
      <c r="E19" s="11">
        <f>E18/B25</f>
        <v>0</v>
      </c>
    </row>
    <row r="20" spans="1:5" x14ac:dyDescent="0.25">
      <c r="A20" s="3" t="s">
        <v>135</v>
      </c>
      <c r="B20" s="4"/>
      <c r="C20" s="4"/>
      <c r="D20" s="11">
        <f>D18/B25*3</f>
        <v>0</v>
      </c>
      <c r="E20" s="11">
        <f>E18/B25*3</f>
        <v>0</v>
      </c>
    </row>
    <row r="21" spans="1:5" x14ac:dyDescent="0.25">
      <c r="A21" s="5"/>
      <c r="B21" s="5"/>
      <c r="C21" s="5"/>
      <c r="D21" s="6"/>
    </row>
    <row r="22" spans="1:5" x14ac:dyDescent="0.25">
      <c r="A22" s="7" t="s">
        <v>17</v>
      </c>
    </row>
    <row r="23" spans="1:5" x14ac:dyDescent="0.25">
      <c r="A23" t="s">
        <v>18</v>
      </c>
      <c r="B23">
        <v>39</v>
      </c>
    </row>
    <row r="24" spans="1:5" x14ac:dyDescent="0.25">
      <c r="A24" t="s">
        <v>11</v>
      </c>
      <c r="B24">
        <v>40</v>
      </c>
    </row>
    <row r="25" spans="1:5" x14ac:dyDescent="0.25">
      <c r="A25" t="s">
        <v>19</v>
      </c>
      <c r="B25">
        <f>B24*B23</f>
        <v>1560</v>
      </c>
    </row>
    <row r="26" spans="1:5" x14ac:dyDescent="0.25">
      <c r="A26" t="s">
        <v>142</v>
      </c>
    </row>
    <row r="27" spans="1:5" x14ac:dyDescent="0.25">
      <c r="A27" t="s">
        <v>144</v>
      </c>
    </row>
    <row r="28" spans="1:5" x14ac:dyDescent="0.25">
      <c r="A28" t="s">
        <v>143</v>
      </c>
    </row>
  </sheetData>
  <mergeCells count="1">
    <mergeCell ref="D6:E6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D3" sqref="D3"/>
    </sheetView>
  </sheetViews>
  <sheetFormatPr defaultRowHeight="15" x14ac:dyDescent="0.25"/>
  <cols>
    <col min="1" max="1" width="18.5703125" customWidth="1"/>
    <col min="3" max="3" width="23.85546875" customWidth="1"/>
    <col min="5" max="5" width="16.7109375" customWidth="1"/>
  </cols>
  <sheetData>
    <row r="1" spans="1:8" x14ac:dyDescent="0.25">
      <c r="E1" t="s">
        <v>34</v>
      </c>
      <c r="F1" s="14" t="s">
        <v>23</v>
      </c>
    </row>
    <row r="2" spans="1:8" x14ac:dyDescent="0.25">
      <c r="A2" t="s">
        <v>78</v>
      </c>
      <c r="D2" s="5"/>
    </row>
    <row r="3" spans="1:8" x14ac:dyDescent="0.25">
      <c r="B3" t="s">
        <v>129</v>
      </c>
      <c r="D3" s="10">
        <v>0</v>
      </c>
      <c r="E3">
        <v>3</v>
      </c>
      <c r="F3">
        <f t="shared" ref="F3:F9" si="0">E3*D3</f>
        <v>0</v>
      </c>
    </row>
    <row r="4" spans="1:8" x14ac:dyDescent="0.25">
      <c r="B4" t="s">
        <v>32</v>
      </c>
      <c r="D4" s="10">
        <v>0</v>
      </c>
      <c r="E4">
        <v>50</v>
      </c>
      <c r="F4">
        <f t="shared" si="0"/>
        <v>0</v>
      </c>
      <c r="H4" t="s">
        <v>130</v>
      </c>
    </row>
    <row r="5" spans="1:8" x14ac:dyDescent="0.25">
      <c r="B5" t="s">
        <v>94</v>
      </c>
      <c r="D5" s="10">
        <v>0</v>
      </c>
      <c r="E5">
        <v>50</v>
      </c>
      <c r="F5">
        <f t="shared" ref="F5" si="1">E5*D5</f>
        <v>0</v>
      </c>
    </row>
    <row r="6" spans="1:8" x14ac:dyDescent="0.25">
      <c r="B6" t="s">
        <v>79</v>
      </c>
      <c r="D6" s="10">
        <v>0</v>
      </c>
      <c r="E6">
        <v>250</v>
      </c>
      <c r="F6">
        <f t="shared" si="0"/>
        <v>0</v>
      </c>
    </row>
    <row r="7" spans="1:8" x14ac:dyDescent="0.25">
      <c r="B7" t="s">
        <v>95</v>
      </c>
      <c r="D7" s="10">
        <v>0</v>
      </c>
      <c r="E7">
        <v>50</v>
      </c>
      <c r="F7">
        <f t="shared" si="0"/>
        <v>0</v>
      </c>
    </row>
    <row r="8" spans="1:8" x14ac:dyDescent="0.25">
      <c r="A8" t="s">
        <v>31</v>
      </c>
      <c r="D8" s="10">
        <v>0</v>
      </c>
      <c r="E8">
        <v>50</v>
      </c>
      <c r="F8">
        <f t="shared" si="0"/>
        <v>0</v>
      </c>
    </row>
    <row r="9" spans="1:8" x14ac:dyDescent="0.25">
      <c r="A9" t="s">
        <v>30</v>
      </c>
      <c r="D9" s="10">
        <v>0</v>
      </c>
      <c r="E9">
        <v>100</v>
      </c>
      <c r="F9">
        <f t="shared" si="0"/>
        <v>0</v>
      </c>
    </row>
    <row r="10" spans="1:8" x14ac:dyDescent="0.25">
      <c r="A10" t="s">
        <v>89</v>
      </c>
      <c r="D10" s="5"/>
    </row>
    <row r="11" spans="1:8" x14ac:dyDescent="0.25">
      <c r="B11" t="s">
        <v>90</v>
      </c>
      <c r="D11" s="10">
        <v>0</v>
      </c>
      <c r="E11" s="10">
        <v>0</v>
      </c>
      <c r="F11">
        <f t="shared" ref="F11:F12" si="2">E11*D11</f>
        <v>0</v>
      </c>
      <c r="H11" t="s">
        <v>128</v>
      </c>
    </row>
    <row r="12" spans="1:8" x14ac:dyDescent="0.25">
      <c r="B12" t="s">
        <v>124</v>
      </c>
      <c r="D12" s="10">
        <v>0</v>
      </c>
      <c r="E12" s="10">
        <v>0</v>
      </c>
      <c r="F12">
        <f t="shared" si="2"/>
        <v>0</v>
      </c>
      <c r="H12" t="s">
        <v>128</v>
      </c>
    </row>
    <row r="13" spans="1:8" x14ac:dyDescent="0.25">
      <c r="A13" t="s">
        <v>91</v>
      </c>
    </row>
    <row r="14" spans="1:8" x14ac:dyDescent="0.25">
      <c r="B14" t="s">
        <v>90</v>
      </c>
      <c r="D14" s="10">
        <v>0</v>
      </c>
      <c r="E14" s="10">
        <v>0</v>
      </c>
      <c r="F14">
        <f t="shared" ref="F14:F15" si="3">E14*D14</f>
        <v>0</v>
      </c>
      <c r="H14" t="s">
        <v>128</v>
      </c>
    </row>
    <row r="15" spans="1:8" x14ac:dyDescent="0.25">
      <c r="B15" t="s">
        <v>124</v>
      </c>
      <c r="D15" s="10">
        <v>0</v>
      </c>
      <c r="E15" s="10">
        <v>0</v>
      </c>
      <c r="F15">
        <f t="shared" si="3"/>
        <v>0</v>
      </c>
      <c r="H15" t="s">
        <v>128</v>
      </c>
    </row>
    <row r="16" spans="1:8" x14ac:dyDescent="0.25">
      <c r="A16" t="s">
        <v>92</v>
      </c>
    </row>
    <row r="17" spans="1:8" x14ac:dyDescent="0.25">
      <c r="B17" t="s">
        <v>90</v>
      </c>
      <c r="D17" s="10">
        <v>0</v>
      </c>
      <c r="E17" s="10">
        <v>0</v>
      </c>
      <c r="F17">
        <f t="shared" ref="F17" si="4">E17*D17</f>
        <v>0</v>
      </c>
      <c r="H17" t="s">
        <v>128</v>
      </c>
    </row>
    <row r="18" spans="1:8" x14ac:dyDescent="0.25">
      <c r="B18" t="s">
        <v>124</v>
      </c>
      <c r="D18" s="10">
        <v>0</v>
      </c>
      <c r="E18" s="10">
        <v>0</v>
      </c>
      <c r="F18">
        <f t="shared" ref="F18" si="5">E18*D18</f>
        <v>0</v>
      </c>
      <c r="H18" t="s">
        <v>128</v>
      </c>
    </row>
    <row r="19" spans="1:8" x14ac:dyDescent="0.25">
      <c r="A19" t="s">
        <v>93</v>
      </c>
    </row>
    <row r="20" spans="1:8" x14ac:dyDescent="0.25">
      <c r="B20" t="s">
        <v>90</v>
      </c>
      <c r="D20" s="10">
        <v>0</v>
      </c>
      <c r="E20" s="10">
        <v>0</v>
      </c>
      <c r="F20">
        <f t="shared" ref="F20:F21" si="6">E20*D20</f>
        <v>0</v>
      </c>
      <c r="H20" t="s">
        <v>128</v>
      </c>
    </row>
    <row r="21" spans="1:8" x14ac:dyDescent="0.25">
      <c r="B21" t="s">
        <v>124</v>
      </c>
      <c r="D21" s="10">
        <v>0</v>
      </c>
      <c r="E21" s="10">
        <v>0</v>
      </c>
      <c r="F21">
        <f t="shared" si="6"/>
        <v>0</v>
      </c>
      <c r="H21" t="s">
        <v>128</v>
      </c>
    </row>
    <row r="22" spans="1:8" x14ac:dyDescent="0.25">
      <c r="A22" t="s">
        <v>124</v>
      </c>
      <c r="D22" s="10">
        <v>0</v>
      </c>
      <c r="E22" s="10">
        <v>0</v>
      </c>
      <c r="F22">
        <f t="shared" ref="F22" si="7">E22*D22</f>
        <v>0</v>
      </c>
      <c r="H22" t="s">
        <v>128</v>
      </c>
    </row>
    <row r="23" spans="1:8" x14ac:dyDescent="0.25">
      <c r="D23" s="5"/>
    </row>
    <row r="24" spans="1:8" x14ac:dyDescent="0.25">
      <c r="D24" t="s">
        <v>9</v>
      </c>
      <c r="F24" s="2">
        <f>SUM(F2:F23)</f>
        <v>0</v>
      </c>
    </row>
    <row r="25" spans="1:8" x14ac:dyDescent="0.25">
      <c r="D25" s="3" t="s">
        <v>12</v>
      </c>
      <c r="E25" s="4"/>
      <c r="F25" s="11">
        <f>F24/B29</f>
        <v>0</v>
      </c>
    </row>
    <row r="26" spans="1:8" x14ac:dyDescent="0.25">
      <c r="A26" s="7" t="s">
        <v>17</v>
      </c>
    </row>
    <row r="27" spans="1:8" x14ac:dyDescent="0.25">
      <c r="A27" t="s">
        <v>18</v>
      </c>
      <c r="B27">
        <v>39</v>
      </c>
    </row>
    <row r="28" spans="1:8" x14ac:dyDescent="0.25">
      <c r="A28" t="s">
        <v>11</v>
      </c>
      <c r="B28">
        <v>40</v>
      </c>
    </row>
    <row r="29" spans="1:8" x14ac:dyDescent="0.25">
      <c r="A29" t="s">
        <v>19</v>
      </c>
      <c r="B29">
        <f>B28*B27</f>
        <v>1560</v>
      </c>
    </row>
    <row r="31" spans="1:8" x14ac:dyDescent="0.25">
      <c r="A31" s="17"/>
    </row>
    <row r="32" spans="1:8" x14ac:dyDescent="0.25">
      <c r="A32" s="17"/>
    </row>
    <row r="33" spans="1:1" x14ac:dyDescent="0.25">
      <c r="A33" s="17"/>
    </row>
    <row r="34" spans="1:1" x14ac:dyDescent="0.25">
      <c r="A34" s="17"/>
    </row>
    <row r="35" spans="1:1" x14ac:dyDescent="0.25">
      <c r="A35" s="17"/>
    </row>
    <row r="36" spans="1:1" x14ac:dyDescent="0.25">
      <c r="A36" s="17"/>
    </row>
    <row r="37" spans="1:1" x14ac:dyDescent="0.25">
      <c r="A37" s="17"/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D3" sqref="D3"/>
    </sheetView>
  </sheetViews>
  <sheetFormatPr defaultRowHeight="15" x14ac:dyDescent="0.25"/>
  <cols>
    <col min="1" max="1" width="19.42578125" customWidth="1"/>
    <col min="3" max="3" width="23.85546875" customWidth="1"/>
    <col min="5" max="5" width="16.7109375" customWidth="1"/>
  </cols>
  <sheetData>
    <row r="1" spans="1:8" x14ac:dyDescent="0.25">
      <c r="E1" t="s">
        <v>34</v>
      </c>
      <c r="F1" s="14" t="s">
        <v>23</v>
      </c>
    </row>
    <row r="2" spans="1:8" x14ac:dyDescent="0.25">
      <c r="A2" t="s">
        <v>96</v>
      </c>
    </row>
    <row r="3" spans="1:8" x14ac:dyDescent="0.25">
      <c r="B3" t="s">
        <v>97</v>
      </c>
      <c r="D3" s="10">
        <v>0</v>
      </c>
      <c r="E3" s="10">
        <v>0</v>
      </c>
      <c r="F3">
        <f t="shared" ref="F3:F9" si="0">E3*D3</f>
        <v>0</v>
      </c>
      <c r="H3" t="s">
        <v>128</v>
      </c>
    </row>
    <row r="4" spans="1:8" x14ac:dyDescent="0.25">
      <c r="B4" t="s">
        <v>98</v>
      </c>
      <c r="D4" s="10">
        <v>0</v>
      </c>
      <c r="E4" s="10">
        <v>0</v>
      </c>
      <c r="F4">
        <f t="shared" si="0"/>
        <v>0</v>
      </c>
      <c r="H4" t="s">
        <v>128</v>
      </c>
    </row>
    <row r="5" spans="1:8" x14ac:dyDescent="0.25">
      <c r="B5" t="s">
        <v>103</v>
      </c>
      <c r="D5" s="10">
        <v>0</v>
      </c>
      <c r="E5" s="10">
        <v>0</v>
      </c>
      <c r="F5">
        <f t="shared" ref="F5" si="1">E5*D5</f>
        <v>0</v>
      </c>
      <c r="H5" t="s">
        <v>128</v>
      </c>
    </row>
    <row r="6" spans="1:8" x14ac:dyDescent="0.25">
      <c r="B6" t="s">
        <v>106</v>
      </c>
      <c r="D6" s="10">
        <v>0</v>
      </c>
      <c r="E6" s="10">
        <v>0</v>
      </c>
      <c r="F6">
        <f t="shared" ref="F6" si="2">E6*D6</f>
        <v>0</v>
      </c>
      <c r="H6" t="s">
        <v>128</v>
      </c>
    </row>
    <row r="7" spans="1:8" x14ac:dyDescent="0.25">
      <c r="B7" t="s">
        <v>104</v>
      </c>
      <c r="D7" s="10">
        <v>0</v>
      </c>
      <c r="E7" s="10">
        <v>0</v>
      </c>
      <c r="F7">
        <f t="shared" ref="F7:F8" si="3">E7*D7</f>
        <v>0</v>
      </c>
      <c r="H7" t="s">
        <v>128</v>
      </c>
    </row>
    <row r="8" spans="1:8" x14ac:dyDescent="0.25">
      <c r="B8" t="s">
        <v>101</v>
      </c>
      <c r="D8" s="10">
        <v>0</v>
      </c>
      <c r="E8" s="10">
        <v>0</v>
      </c>
      <c r="F8">
        <f t="shared" si="3"/>
        <v>0</v>
      </c>
      <c r="H8" t="s">
        <v>128</v>
      </c>
    </row>
    <row r="9" spans="1:8" x14ac:dyDescent="0.25">
      <c r="B9" t="s">
        <v>8</v>
      </c>
      <c r="D9" s="10">
        <v>0</v>
      </c>
      <c r="E9" s="10">
        <v>0</v>
      </c>
      <c r="F9">
        <f t="shared" si="0"/>
        <v>0</v>
      </c>
      <c r="H9" t="s">
        <v>128</v>
      </c>
    </row>
    <row r="10" spans="1:8" x14ac:dyDescent="0.25">
      <c r="A10" t="s">
        <v>99</v>
      </c>
    </row>
    <row r="11" spans="1:8" x14ac:dyDescent="0.25">
      <c r="B11" t="s">
        <v>4</v>
      </c>
      <c r="D11" s="10">
        <v>0</v>
      </c>
      <c r="E11" s="10">
        <v>0</v>
      </c>
      <c r="F11">
        <f t="shared" ref="F11:F12" si="4">E11*D11</f>
        <v>0</v>
      </c>
      <c r="H11" t="s">
        <v>128</v>
      </c>
    </row>
    <row r="12" spans="1:8" x14ac:dyDescent="0.25">
      <c r="B12" t="s">
        <v>105</v>
      </c>
      <c r="D12" s="10">
        <v>0</v>
      </c>
      <c r="E12" s="10">
        <v>0</v>
      </c>
      <c r="F12">
        <f t="shared" si="4"/>
        <v>0</v>
      </c>
      <c r="H12" t="s">
        <v>128</v>
      </c>
    </row>
    <row r="13" spans="1:8" x14ac:dyDescent="0.25">
      <c r="A13" t="s">
        <v>102</v>
      </c>
    </row>
    <row r="14" spans="1:8" x14ac:dyDescent="0.25">
      <c r="B14" t="s">
        <v>100</v>
      </c>
      <c r="D14" s="10">
        <v>0</v>
      </c>
      <c r="E14" s="10">
        <v>0</v>
      </c>
      <c r="F14">
        <f t="shared" ref="F14" si="5">E14*D14</f>
        <v>0</v>
      </c>
      <c r="H14" t="s">
        <v>128</v>
      </c>
    </row>
    <row r="15" spans="1:8" x14ac:dyDescent="0.25">
      <c r="D15" s="5"/>
    </row>
    <row r="16" spans="1:8" x14ac:dyDescent="0.25">
      <c r="D16" t="s">
        <v>9</v>
      </c>
      <c r="F16" s="2">
        <f>SUM(F2:F15)</f>
        <v>0</v>
      </c>
    </row>
    <row r="17" spans="1:6" x14ac:dyDescent="0.25">
      <c r="D17" s="3" t="s">
        <v>12</v>
      </c>
      <c r="E17" s="4"/>
      <c r="F17" s="11">
        <f>F16/B21</f>
        <v>0</v>
      </c>
    </row>
    <row r="18" spans="1:6" x14ac:dyDescent="0.25">
      <c r="A18" s="7" t="s">
        <v>17</v>
      </c>
    </row>
    <row r="19" spans="1:6" x14ac:dyDescent="0.25">
      <c r="A19" t="s">
        <v>18</v>
      </c>
      <c r="B19">
        <v>39</v>
      </c>
    </row>
    <row r="20" spans="1:6" x14ac:dyDescent="0.25">
      <c r="A20" t="s">
        <v>11</v>
      </c>
      <c r="B20">
        <v>40</v>
      </c>
    </row>
    <row r="21" spans="1:6" x14ac:dyDescent="0.25">
      <c r="A21" t="s">
        <v>19</v>
      </c>
      <c r="B21">
        <f>B20*B19</f>
        <v>1560</v>
      </c>
    </row>
    <row r="23" spans="1:6" x14ac:dyDescent="0.25">
      <c r="A23" s="17"/>
    </row>
    <row r="24" spans="1:6" x14ac:dyDescent="0.25">
      <c r="A24" s="17"/>
    </row>
    <row r="25" spans="1:6" x14ac:dyDescent="0.25">
      <c r="A25" s="17"/>
    </row>
    <row r="26" spans="1:6" x14ac:dyDescent="0.25">
      <c r="A26" s="17"/>
    </row>
    <row r="27" spans="1:6" x14ac:dyDescent="0.25">
      <c r="A27" s="17"/>
    </row>
    <row r="28" spans="1:6" x14ac:dyDescent="0.25">
      <c r="A28" s="17"/>
    </row>
    <row r="29" spans="1:6" x14ac:dyDescent="0.25">
      <c r="A29" s="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B3" sqref="B3"/>
    </sheetView>
  </sheetViews>
  <sheetFormatPr defaultRowHeight="15" x14ac:dyDescent="0.25"/>
  <cols>
    <col min="1" max="1" width="18.85546875" customWidth="1"/>
    <col min="6" max="6" width="11.85546875" customWidth="1"/>
    <col min="7" max="7" width="9.140625" customWidth="1"/>
  </cols>
  <sheetData>
    <row r="1" spans="1:12" x14ac:dyDescent="0.25">
      <c r="A1" s="5" t="s">
        <v>0</v>
      </c>
      <c r="B1" s="10">
        <v>0</v>
      </c>
      <c r="C1" s="5" t="s">
        <v>13</v>
      </c>
      <c r="E1" s="5"/>
    </row>
    <row r="2" spans="1:12" x14ac:dyDescent="0.25">
      <c r="A2" s="5" t="s">
        <v>5</v>
      </c>
      <c r="B2" s="10">
        <v>0</v>
      </c>
      <c r="C2" s="5" t="s">
        <v>15</v>
      </c>
      <c r="E2" s="5"/>
      <c r="F2" s="9" t="s">
        <v>136</v>
      </c>
      <c r="G2" s="25"/>
      <c r="H2" s="22"/>
      <c r="I2" s="22"/>
      <c r="J2" s="22"/>
      <c r="K2" s="22"/>
      <c r="L2" s="26"/>
    </row>
    <row r="3" spans="1:12" x14ac:dyDescent="0.25">
      <c r="A3" s="5" t="s">
        <v>139</v>
      </c>
      <c r="B3" s="24">
        <v>0</v>
      </c>
      <c r="C3" s="5" t="s">
        <v>140</v>
      </c>
      <c r="E3" s="5"/>
      <c r="F3" s="9" t="s">
        <v>137</v>
      </c>
      <c r="G3" s="10"/>
      <c r="H3" s="15"/>
      <c r="I3" s="15"/>
    </row>
    <row r="4" spans="1:12" x14ac:dyDescent="0.25">
      <c r="A4" s="15" t="s">
        <v>133</v>
      </c>
      <c r="B4" s="20">
        <v>10</v>
      </c>
      <c r="C4" s="15"/>
    </row>
    <row r="5" spans="1:12" x14ac:dyDescent="0.25">
      <c r="A5" s="15"/>
      <c r="B5" s="15"/>
      <c r="C5" s="15"/>
    </row>
    <row r="6" spans="1:12" x14ac:dyDescent="0.25">
      <c r="A6" s="15"/>
      <c r="B6" s="15"/>
      <c r="D6" s="56" t="s">
        <v>138</v>
      </c>
      <c r="E6" s="56"/>
    </row>
    <row r="7" spans="1:12" x14ac:dyDescent="0.25">
      <c r="A7" s="1" t="s">
        <v>20</v>
      </c>
      <c r="B7" t="s">
        <v>6</v>
      </c>
      <c r="D7" s="29" t="s">
        <v>131</v>
      </c>
      <c r="E7" s="28" t="s">
        <v>132</v>
      </c>
    </row>
    <row r="8" spans="1:12" x14ac:dyDescent="0.25">
      <c r="A8" t="s">
        <v>8</v>
      </c>
      <c r="B8" s="8">
        <v>0.5</v>
      </c>
      <c r="C8" s="8">
        <v>1.5</v>
      </c>
      <c r="D8">
        <f>B8*B1*B4</f>
        <v>0</v>
      </c>
      <c r="E8">
        <f>C8*B1*B4</f>
        <v>0</v>
      </c>
      <c r="F8" t="s">
        <v>2</v>
      </c>
      <c r="G8" t="s">
        <v>147</v>
      </c>
    </row>
    <row r="10" spans="1:12" x14ac:dyDescent="0.25">
      <c r="A10" s="1" t="s">
        <v>21</v>
      </c>
      <c r="B10" t="s">
        <v>6</v>
      </c>
    </row>
    <row r="11" spans="1:12" x14ac:dyDescent="0.25">
      <c r="A11" t="s">
        <v>1</v>
      </c>
      <c r="B11" s="8">
        <v>1</v>
      </c>
      <c r="C11" s="8">
        <v>1</v>
      </c>
      <c r="D11">
        <f>B11*B1*B4</f>
        <v>0</v>
      </c>
      <c r="E11">
        <f>C11*B1*B4</f>
        <v>0</v>
      </c>
      <c r="F11" t="s">
        <v>2</v>
      </c>
      <c r="G11" t="s">
        <v>141</v>
      </c>
    </row>
    <row r="12" spans="1:12" x14ac:dyDescent="0.25">
      <c r="A12" t="s">
        <v>3</v>
      </c>
      <c r="B12" s="8">
        <v>0.5</v>
      </c>
      <c r="C12" s="8">
        <v>1.5</v>
      </c>
      <c r="D12">
        <f>B1*B12*B4</f>
        <v>0</v>
      </c>
      <c r="E12">
        <f>C12*B1*B4</f>
        <v>0</v>
      </c>
      <c r="F12" t="s">
        <v>2</v>
      </c>
      <c r="G12" t="s">
        <v>148</v>
      </c>
    </row>
    <row r="14" spans="1:12" x14ac:dyDescent="0.25">
      <c r="A14" s="1" t="s">
        <v>7</v>
      </c>
      <c r="B14" t="s">
        <v>16</v>
      </c>
    </row>
    <row r="15" spans="1:12" x14ac:dyDescent="0.25">
      <c r="A15" t="s">
        <v>4</v>
      </c>
      <c r="B15" s="9">
        <v>12</v>
      </c>
      <c r="C15" s="9">
        <v>18</v>
      </c>
      <c r="D15" s="2">
        <f>MIN(60,(B15*B2*B4)/60*(1-B3))</f>
        <v>0</v>
      </c>
      <c r="E15" s="2">
        <f>MIN(60,(C15*B2*B4)/60*(1-B3))</f>
        <v>0</v>
      </c>
      <c r="F15" t="s">
        <v>2</v>
      </c>
      <c r="G15" t="s">
        <v>149</v>
      </c>
    </row>
    <row r="16" spans="1:12" x14ac:dyDescent="0.25">
      <c r="A16" t="s">
        <v>10</v>
      </c>
      <c r="B16" s="9">
        <v>12</v>
      </c>
      <c r="C16" s="9">
        <v>18</v>
      </c>
      <c r="D16" s="2">
        <f>(B16*B2*B4)/60*(1-B3)</f>
        <v>0</v>
      </c>
      <c r="E16" s="2">
        <f>(C16*B2*B4)/60*(1-B3)</f>
        <v>0</v>
      </c>
      <c r="F16" t="s">
        <v>2</v>
      </c>
      <c r="G16" t="s">
        <v>145</v>
      </c>
    </row>
    <row r="18" spans="1:5" x14ac:dyDescent="0.25">
      <c r="A18" s="4" t="s">
        <v>81</v>
      </c>
      <c r="B18" s="4"/>
      <c r="C18" s="4"/>
      <c r="D18" s="13">
        <f>SUM(D8:D17)</f>
        <v>0</v>
      </c>
      <c r="E18" s="13">
        <f>SUM(E8:E17)</f>
        <v>0</v>
      </c>
    </row>
    <row r="19" spans="1:5" x14ac:dyDescent="0.25">
      <c r="A19" s="3" t="s">
        <v>134</v>
      </c>
      <c r="B19" s="4"/>
      <c r="C19" s="4"/>
      <c r="D19" s="11">
        <f>D18/B25</f>
        <v>0</v>
      </c>
      <c r="E19" s="11">
        <f>E18/B25</f>
        <v>0</v>
      </c>
    </row>
    <row r="20" spans="1:5" x14ac:dyDescent="0.25">
      <c r="A20" s="3" t="s">
        <v>135</v>
      </c>
      <c r="B20" s="4"/>
      <c r="C20" s="4"/>
      <c r="D20" s="11">
        <f>D18/B25*3</f>
        <v>0</v>
      </c>
      <c r="E20" s="11">
        <f>E18/B25*3</f>
        <v>0</v>
      </c>
    </row>
    <row r="21" spans="1:5" x14ac:dyDescent="0.25">
      <c r="A21" s="5"/>
      <c r="B21" s="5"/>
      <c r="C21" s="5"/>
      <c r="D21" s="6"/>
    </row>
    <row r="22" spans="1:5" x14ac:dyDescent="0.25">
      <c r="A22" s="7" t="s">
        <v>17</v>
      </c>
    </row>
    <row r="23" spans="1:5" x14ac:dyDescent="0.25">
      <c r="A23" t="s">
        <v>18</v>
      </c>
      <c r="B23">
        <v>39</v>
      </c>
    </row>
    <row r="24" spans="1:5" x14ac:dyDescent="0.25">
      <c r="A24" t="s">
        <v>11</v>
      </c>
      <c r="B24">
        <v>40</v>
      </c>
    </row>
    <row r="25" spans="1:5" x14ac:dyDescent="0.25">
      <c r="A25" t="s">
        <v>19</v>
      </c>
      <c r="B25">
        <f>B24*B23</f>
        <v>1560</v>
      </c>
    </row>
    <row r="26" spans="1:5" x14ac:dyDescent="0.25">
      <c r="A26" t="s">
        <v>142</v>
      </c>
    </row>
    <row r="27" spans="1:5" x14ac:dyDescent="0.25">
      <c r="A27" t="s">
        <v>144</v>
      </c>
    </row>
    <row r="28" spans="1:5" x14ac:dyDescent="0.25">
      <c r="A28" t="s">
        <v>143</v>
      </c>
    </row>
  </sheetData>
  <mergeCells count="1">
    <mergeCell ref="D6:E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B3" sqref="B3"/>
    </sheetView>
  </sheetViews>
  <sheetFormatPr defaultRowHeight="15" x14ac:dyDescent="0.25"/>
  <cols>
    <col min="1" max="1" width="18.85546875" customWidth="1"/>
    <col min="6" max="6" width="11.85546875" customWidth="1"/>
    <col min="7" max="7" width="9.140625" customWidth="1"/>
  </cols>
  <sheetData>
    <row r="1" spans="1:12" x14ac:dyDescent="0.25">
      <c r="A1" s="5" t="s">
        <v>0</v>
      </c>
      <c r="B1" s="10">
        <v>0</v>
      </c>
      <c r="C1" s="5" t="s">
        <v>13</v>
      </c>
      <c r="E1" s="5"/>
    </row>
    <row r="2" spans="1:12" x14ac:dyDescent="0.25">
      <c r="A2" s="5" t="s">
        <v>5</v>
      </c>
      <c r="B2" s="10">
        <v>0</v>
      </c>
      <c r="C2" s="5" t="s">
        <v>15</v>
      </c>
      <c r="E2" s="5"/>
      <c r="F2" s="9" t="s">
        <v>136</v>
      </c>
      <c r="G2" s="25"/>
      <c r="H2" s="22"/>
      <c r="I2" s="22"/>
      <c r="J2" s="22"/>
      <c r="K2" s="22"/>
      <c r="L2" s="26"/>
    </row>
    <row r="3" spans="1:12" x14ac:dyDescent="0.25">
      <c r="A3" s="5" t="s">
        <v>139</v>
      </c>
      <c r="B3" s="24">
        <v>0</v>
      </c>
      <c r="C3" s="5" t="s">
        <v>140</v>
      </c>
      <c r="E3" s="5"/>
      <c r="F3" s="9" t="s">
        <v>137</v>
      </c>
      <c r="G3" s="10"/>
      <c r="H3" s="15"/>
      <c r="I3" s="15"/>
    </row>
    <row r="4" spans="1:12" x14ac:dyDescent="0.25">
      <c r="A4" s="15" t="s">
        <v>133</v>
      </c>
      <c r="B4" s="20">
        <v>10</v>
      </c>
      <c r="C4" s="15"/>
    </row>
    <row r="5" spans="1:12" x14ac:dyDescent="0.25">
      <c r="A5" s="15"/>
      <c r="B5" s="15"/>
      <c r="C5" s="15"/>
    </row>
    <row r="6" spans="1:12" x14ac:dyDescent="0.25">
      <c r="A6" s="15"/>
      <c r="B6" s="15"/>
      <c r="D6" s="56" t="s">
        <v>138</v>
      </c>
      <c r="E6" s="56"/>
    </row>
    <row r="7" spans="1:12" x14ac:dyDescent="0.25">
      <c r="A7" s="1" t="s">
        <v>20</v>
      </c>
      <c r="B7" t="s">
        <v>6</v>
      </c>
      <c r="D7" s="29" t="s">
        <v>131</v>
      </c>
      <c r="E7" s="28" t="s">
        <v>132</v>
      </c>
    </row>
    <row r="8" spans="1:12" x14ac:dyDescent="0.25">
      <c r="A8" t="s">
        <v>8</v>
      </c>
      <c r="B8" s="8">
        <v>0.5</v>
      </c>
      <c r="C8" s="8">
        <v>1.5</v>
      </c>
      <c r="D8">
        <f>B8*B1*B4</f>
        <v>0</v>
      </c>
      <c r="E8">
        <f>C8*B1*B4</f>
        <v>0</v>
      </c>
      <c r="F8" t="s">
        <v>2</v>
      </c>
      <c r="G8" t="s">
        <v>147</v>
      </c>
    </row>
    <row r="10" spans="1:12" x14ac:dyDescent="0.25">
      <c r="A10" s="1" t="s">
        <v>21</v>
      </c>
      <c r="B10" t="s">
        <v>6</v>
      </c>
    </row>
    <row r="11" spans="1:12" x14ac:dyDescent="0.25">
      <c r="A11" t="s">
        <v>1</v>
      </c>
      <c r="B11" s="8">
        <v>1</v>
      </c>
      <c r="C11" s="8">
        <v>1</v>
      </c>
      <c r="D11">
        <f>B11*B1*B4</f>
        <v>0</v>
      </c>
      <c r="E11">
        <f>C11*B1*B4</f>
        <v>0</v>
      </c>
      <c r="F11" t="s">
        <v>2</v>
      </c>
      <c r="G11" t="s">
        <v>141</v>
      </c>
    </row>
    <row r="12" spans="1:12" x14ac:dyDescent="0.25">
      <c r="A12" t="s">
        <v>3</v>
      </c>
      <c r="B12" s="8">
        <v>0.5</v>
      </c>
      <c r="C12" s="8">
        <v>1.5</v>
      </c>
      <c r="D12">
        <f>B1*B12*B4</f>
        <v>0</v>
      </c>
      <c r="E12">
        <f>C12*B1*B4</f>
        <v>0</v>
      </c>
      <c r="F12" t="s">
        <v>2</v>
      </c>
      <c r="G12" t="s">
        <v>148</v>
      </c>
    </row>
    <row r="14" spans="1:12" x14ac:dyDescent="0.25">
      <c r="A14" s="1" t="s">
        <v>7</v>
      </c>
      <c r="B14" t="s">
        <v>16</v>
      </c>
    </row>
    <row r="15" spans="1:12" x14ac:dyDescent="0.25">
      <c r="A15" t="s">
        <v>4</v>
      </c>
      <c r="B15" s="9">
        <v>12</v>
      </c>
      <c r="C15" s="9">
        <v>18</v>
      </c>
      <c r="D15" s="2">
        <f>MIN(60,(B15*B2*B4)/60*(1-B3))</f>
        <v>0</v>
      </c>
      <c r="E15" s="2">
        <f>MIN(60,(C15*B2*B4)/60*(1-B3))</f>
        <v>0</v>
      </c>
      <c r="F15" t="s">
        <v>2</v>
      </c>
      <c r="G15" t="s">
        <v>149</v>
      </c>
    </row>
    <row r="16" spans="1:12" x14ac:dyDescent="0.25">
      <c r="A16" t="s">
        <v>10</v>
      </c>
      <c r="B16" s="9">
        <v>12</v>
      </c>
      <c r="C16" s="9">
        <v>18</v>
      </c>
      <c r="D16" s="2">
        <f>(B16*B2*B4)/60*(1-B3)</f>
        <v>0</v>
      </c>
      <c r="E16" s="2">
        <f>(C16*B2*B4)/60*(1-B3)</f>
        <v>0</v>
      </c>
      <c r="F16" t="s">
        <v>2</v>
      </c>
      <c r="G16" t="s">
        <v>145</v>
      </c>
    </row>
    <row r="18" spans="1:5" x14ac:dyDescent="0.25">
      <c r="A18" s="4" t="s">
        <v>81</v>
      </c>
      <c r="B18" s="4"/>
      <c r="C18" s="4"/>
      <c r="D18" s="13">
        <f>SUM(D8:D17)</f>
        <v>0</v>
      </c>
      <c r="E18" s="13">
        <f>SUM(E8:E17)</f>
        <v>0</v>
      </c>
    </row>
    <row r="19" spans="1:5" x14ac:dyDescent="0.25">
      <c r="A19" s="3" t="s">
        <v>134</v>
      </c>
      <c r="B19" s="4"/>
      <c r="C19" s="4"/>
      <c r="D19" s="11">
        <f>D18/B25</f>
        <v>0</v>
      </c>
      <c r="E19" s="11">
        <f>E18/B25</f>
        <v>0</v>
      </c>
    </row>
    <row r="20" spans="1:5" x14ac:dyDescent="0.25">
      <c r="A20" s="3" t="s">
        <v>135</v>
      </c>
      <c r="B20" s="4"/>
      <c r="C20" s="4"/>
      <c r="D20" s="11">
        <f>D18/B25*3</f>
        <v>0</v>
      </c>
      <c r="E20" s="11">
        <f>E18/B25*3</f>
        <v>0</v>
      </c>
    </row>
    <row r="21" spans="1:5" x14ac:dyDescent="0.25">
      <c r="A21" s="5"/>
      <c r="B21" s="5"/>
      <c r="C21" s="5"/>
      <c r="D21" s="6"/>
    </row>
    <row r="22" spans="1:5" x14ac:dyDescent="0.25">
      <c r="A22" s="7" t="s">
        <v>17</v>
      </c>
    </row>
    <row r="23" spans="1:5" x14ac:dyDescent="0.25">
      <c r="A23" t="s">
        <v>18</v>
      </c>
      <c r="B23">
        <v>39</v>
      </c>
    </row>
    <row r="24" spans="1:5" x14ac:dyDescent="0.25">
      <c r="A24" t="s">
        <v>11</v>
      </c>
      <c r="B24">
        <v>40</v>
      </c>
    </row>
    <row r="25" spans="1:5" x14ac:dyDescent="0.25">
      <c r="A25" t="s">
        <v>19</v>
      </c>
      <c r="B25">
        <f>B24*B23</f>
        <v>1560</v>
      </c>
    </row>
    <row r="26" spans="1:5" x14ac:dyDescent="0.25">
      <c r="A26" t="s">
        <v>142</v>
      </c>
    </row>
    <row r="27" spans="1:5" x14ac:dyDescent="0.25">
      <c r="A27" t="s">
        <v>144</v>
      </c>
    </row>
    <row r="28" spans="1:5" x14ac:dyDescent="0.25">
      <c r="A28" t="s">
        <v>143</v>
      </c>
    </row>
  </sheetData>
  <mergeCells count="1">
    <mergeCell ref="D6:E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B3" sqref="B3"/>
    </sheetView>
  </sheetViews>
  <sheetFormatPr defaultRowHeight="15" x14ac:dyDescent="0.25"/>
  <cols>
    <col min="1" max="1" width="18.85546875" customWidth="1"/>
    <col min="6" max="6" width="11.85546875" customWidth="1"/>
    <col min="7" max="7" width="9.140625" customWidth="1"/>
  </cols>
  <sheetData>
    <row r="1" spans="1:12" x14ac:dyDescent="0.25">
      <c r="A1" s="5" t="s">
        <v>0</v>
      </c>
      <c r="B1" s="10">
        <v>0</v>
      </c>
      <c r="C1" s="5" t="s">
        <v>13</v>
      </c>
      <c r="E1" s="5"/>
    </row>
    <row r="2" spans="1:12" x14ac:dyDescent="0.25">
      <c r="A2" s="5" t="s">
        <v>5</v>
      </c>
      <c r="B2" s="10">
        <v>0</v>
      </c>
      <c r="C2" s="5" t="s">
        <v>15</v>
      </c>
      <c r="E2" s="5"/>
      <c r="F2" s="9" t="s">
        <v>136</v>
      </c>
      <c r="G2" s="25"/>
      <c r="H2" s="22"/>
      <c r="I2" s="22"/>
      <c r="J2" s="22"/>
      <c r="K2" s="22"/>
      <c r="L2" s="26"/>
    </row>
    <row r="3" spans="1:12" x14ac:dyDescent="0.25">
      <c r="A3" s="5" t="s">
        <v>139</v>
      </c>
      <c r="B3" s="24">
        <v>0</v>
      </c>
      <c r="C3" s="5" t="s">
        <v>140</v>
      </c>
      <c r="E3" s="5"/>
      <c r="F3" s="9" t="s">
        <v>137</v>
      </c>
      <c r="G3" s="10"/>
      <c r="H3" s="15"/>
      <c r="I3" s="15"/>
    </row>
    <row r="4" spans="1:12" x14ac:dyDescent="0.25">
      <c r="A4" s="15" t="s">
        <v>133</v>
      </c>
      <c r="B4" s="20">
        <v>10</v>
      </c>
      <c r="C4" s="15"/>
    </row>
    <row r="5" spans="1:12" x14ac:dyDescent="0.25">
      <c r="A5" s="15"/>
      <c r="B5" s="15"/>
      <c r="C5" s="15"/>
    </row>
    <row r="6" spans="1:12" x14ac:dyDescent="0.25">
      <c r="A6" s="15"/>
      <c r="B6" s="15"/>
      <c r="D6" s="56" t="s">
        <v>138</v>
      </c>
      <c r="E6" s="56"/>
    </row>
    <row r="7" spans="1:12" x14ac:dyDescent="0.25">
      <c r="A7" s="1" t="s">
        <v>20</v>
      </c>
      <c r="B7" t="s">
        <v>6</v>
      </c>
      <c r="D7" s="29" t="s">
        <v>131</v>
      </c>
      <c r="E7" s="28" t="s">
        <v>132</v>
      </c>
    </row>
    <row r="8" spans="1:12" x14ac:dyDescent="0.25">
      <c r="A8" t="s">
        <v>8</v>
      </c>
      <c r="B8" s="8">
        <v>0.5</v>
      </c>
      <c r="C8" s="8">
        <v>1.5</v>
      </c>
      <c r="D8">
        <f>B8*B1*B4</f>
        <v>0</v>
      </c>
      <c r="E8">
        <f>C8*B1*B4</f>
        <v>0</v>
      </c>
      <c r="F8" t="s">
        <v>2</v>
      </c>
      <c r="G8" t="s">
        <v>147</v>
      </c>
    </row>
    <row r="10" spans="1:12" x14ac:dyDescent="0.25">
      <c r="A10" s="1" t="s">
        <v>21</v>
      </c>
      <c r="B10" t="s">
        <v>6</v>
      </c>
    </row>
    <row r="11" spans="1:12" x14ac:dyDescent="0.25">
      <c r="A11" t="s">
        <v>1</v>
      </c>
      <c r="B11" s="8">
        <v>1</v>
      </c>
      <c r="C11" s="8">
        <v>1</v>
      </c>
      <c r="D11">
        <f>B11*B1*B4</f>
        <v>0</v>
      </c>
      <c r="E11">
        <f>C11*B1*B4</f>
        <v>0</v>
      </c>
      <c r="F11" t="s">
        <v>2</v>
      </c>
      <c r="G11" t="s">
        <v>141</v>
      </c>
    </row>
    <row r="12" spans="1:12" x14ac:dyDescent="0.25">
      <c r="A12" t="s">
        <v>3</v>
      </c>
      <c r="B12" s="8">
        <v>0.5</v>
      </c>
      <c r="C12" s="8">
        <v>1.5</v>
      </c>
      <c r="D12">
        <f>B1*B12*B4</f>
        <v>0</v>
      </c>
      <c r="E12">
        <f>C12*B1*B4</f>
        <v>0</v>
      </c>
      <c r="F12" t="s">
        <v>2</v>
      </c>
      <c r="G12" t="s">
        <v>148</v>
      </c>
    </row>
    <row r="14" spans="1:12" x14ac:dyDescent="0.25">
      <c r="A14" s="1" t="s">
        <v>7</v>
      </c>
      <c r="B14" t="s">
        <v>16</v>
      </c>
    </row>
    <row r="15" spans="1:12" x14ac:dyDescent="0.25">
      <c r="A15" t="s">
        <v>4</v>
      </c>
      <c r="B15" s="9">
        <v>12</v>
      </c>
      <c r="C15" s="9">
        <v>18</v>
      </c>
      <c r="D15" s="2">
        <f>MIN(60,(B15*B2*B4)/60*(1-B3))</f>
        <v>0</v>
      </c>
      <c r="E15" s="2">
        <f>MIN(60,(C15*B2*B4)/60*(1-B3))</f>
        <v>0</v>
      </c>
      <c r="F15" t="s">
        <v>2</v>
      </c>
      <c r="G15" t="s">
        <v>149</v>
      </c>
    </row>
    <row r="16" spans="1:12" x14ac:dyDescent="0.25">
      <c r="A16" t="s">
        <v>10</v>
      </c>
      <c r="B16" s="9">
        <v>12</v>
      </c>
      <c r="C16" s="9">
        <v>18</v>
      </c>
      <c r="D16" s="2">
        <f>(B16*B2*B4)/60*(1-B3)</f>
        <v>0</v>
      </c>
      <c r="E16" s="2">
        <f>(C16*B2*B4)/60*(1-B3)</f>
        <v>0</v>
      </c>
      <c r="F16" t="s">
        <v>2</v>
      </c>
      <c r="G16" t="s">
        <v>145</v>
      </c>
    </row>
    <row r="18" spans="1:5" x14ac:dyDescent="0.25">
      <c r="A18" s="4" t="s">
        <v>81</v>
      </c>
      <c r="B18" s="4"/>
      <c r="C18" s="4"/>
      <c r="D18" s="13">
        <f>SUM(D8:D17)</f>
        <v>0</v>
      </c>
      <c r="E18" s="13">
        <f>SUM(E8:E17)</f>
        <v>0</v>
      </c>
    </row>
    <row r="19" spans="1:5" x14ac:dyDescent="0.25">
      <c r="A19" s="3" t="s">
        <v>134</v>
      </c>
      <c r="B19" s="4"/>
      <c r="C19" s="4"/>
      <c r="D19" s="11">
        <f>D18/B25</f>
        <v>0</v>
      </c>
      <c r="E19" s="11">
        <f>E18/B25</f>
        <v>0</v>
      </c>
    </row>
    <row r="20" spans="1:5" x14ac:dyDescent="0.25">
      <c r="A20" s="3" t="s">
        <v>135</v>
      </c>
      <c r="B20" s="4"/>
      <c r="C20" s="4"/>
      <c r="D20" s="11">
        <f>D18/B25*3</f>
        <v>0</v>
      </c>
      <c r="E20" s="11">
        <f>E18/B25*3</f>
        <v>0</v>
      </c>
    </row>
    <row r="21" spans="1:5" x14ac:dyDescent="0.25">
      <c r="A21" s="5"/>
      <c r="B21" s="5"/>
      <c r="C21" s="5"/>
      <c r="D21" s="6"/>
    </row>
    <row r="22" spans="1:5" x14ac:dyDescent="0.25">
      <c r="A22" s="7" t="s">
        <v>17</v>
      </c>
    </row>
    <row r="23" spans="1:5" x14ac:dyDescent="0.25">
      <c r="A23" t="s">
        <v>18</v>
      </c>
      <c r="B23">
        <v>39</v>
      </c>
    </row>
    <row r="24" spans="1:5" x14ac:dyDescent="0.25">
      <c r="A24" t="s">
        <v>11</v>
      </c>
      <c r="B24">
        <v>40</v>
      </c>
    </row>
    <row r="25" spans="1:5" x14ac:dyDescent="0.25">
      <c r="A25" t="s">
        <v>19</v>
      </c>
      <c r="B25">
        <f>B24*B23</f>
        <v>1560</v>
      </c>
    </row>
    <row r="26" spans="1:5" x14ac:dyDescent="0.25">
      <c r="A26" t="s">
        <v>142</v>
      </c>
    </row>
    <row r="27" spans="1:5" x14ac:dyDescent="0.25">
      <c r="A27" t="s">
        <v>144</v>
      </c>
    </row>
    <row r="28" spans="1:5" x14ac:dyDescent="0.25">
      <c r="A28" t="s">
        <v>143</v>
      </c>
    </row>
  </sheetData>
  <mergeCells count="1">
    <mergeCell ref="D6:E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B3" sqref="B3"/>
    </sheetView>
  </sheetViews>
  <sheetFormatPr defaultRowHeight="15" x14ac:dyDescent="0.25"/>
  <cols>
    <col min="1" max="1" width="18.85546875" customWidth="1"/>
    <col min="6" max="6" width="11.85546875" customWidth="1"/>
    <col min="7" max="7" width="9.140625" customWidth="1"/>
  </cols>
  <sheetData>
    <row r="1" spans="1:12" x14ac:dyDescent="0.25">
      <c r="A1" s="5" t="s">
        <v>0</v>
      </c>
      <c r="B1" s="10">
        <v>0</v>
      </c>
      <c r="C1" s="5" t="s">
        <v>13</v>
      </c>
      <c r="E1" s="5"/>
    </row>
    <row r="2" spans="1:12" x14ac:dyDescent="0.25">
      <c r="A2" s="5" t="s">
        <v>5</v>
      </c>
      <c r="B2" s="10">
        <v>0</v>
      </c>
      <c r="C2" s="5" t="s">
        <v>15</v>
      </c>
      <c r="E2" s="5"/>
      <c r="F2" s="9" t="s">
        <v>136</v>
      </c>
      <c r="G2" s="25"/>
      <c r="H2" s="22"/>
      <c r="I2" s="22"/>
      <c r="J2" s="22"/>
      <c r="K2" s="22"/>
      <c r="L2" s="26"/>
    </row>
    <row r="3" spans="1:12" x14ac:dyDescent="0.25">
      <c r="A3" s="5" t="s">
        <v>139</v>
      </c>
      <c r="B3" s="24">
        <v>0</v>
      </c>
      <c r="C3" s="5" t="s">
        <v>140</v>
      </c>
      <c r="E3" s="5"/>
      <c r="F3" s="9" t="s">
        <v>137</v>
      </c>
      <c r="G3" s="10"/>
      <c r="H3" s="15"/>
      <c r="I3" s="15"/>
    </row>
    <row r="4" spans="1:12" x14ac:dyDescent="0.25">
      <c r="A4" s="15" t="s">
        <v>133</v>
      </c>
      <c r="B4" s="20">
        <v>10</v>
      </c>
      <c r="C4" s="15"/>
    </row>
    <row r="5" spans="1:12" x14ac:dyDescent="0.25">
      <c r="A5" s="15"/>
      <c r="B5" s="15"/>
      <c r="C5" s="15"/>
    </row>
    <row r="6" spans="1:12" x14ac:dyDescent="0.25">
      <c r="A6" s="15"/>
      <c r="B6" s="15"/>
      <c r="D6" s="56" t="s">
        <v>138</v>
      </c>
      <c r="E6" s="56"/>
    </row>
    <row r="7" spans="1:12" x14ac:dyDescent="0.25">
      <c r="A7" s="1" t="s">
        <v>20</v>
      </c>
      <c r="B7" t="s">
        <v>6</v>
      </c>
      <c r="D7" s="29" t="s">
        <v>131</v>
      </c>
      <c r="E7" s="28" t="s">
        <v>132</v>
      </c>
    </row>
    <row r="8" spans="1:12" x14ac:dyDescent="0.25">
      <c r="A8" t="s">
        <v>8</v>
      </c>
      <c r="B8" s="8">
        <v>0.5</v>
      </c>
      <c r="C8" s="8">
        <v>1.5</v>
      </c>
      <c r="D8">
        <f>B8*B1*B4</f>
        <v>0</v>
      </c>
      <c r="E8">
        <f>C8*B1*B4</f>
        <v>0</v>
      </c>
      <c r="F8" t="s">
        <v>2</v>
      </c>
      <c r="G8" t="s">
        <v>147</v>
      </c>
    </row>
    <row r="10" spans="1:12" x14ac:dyDescent="0.25">
      <c r="A10" s="1" t="s">
        <v>21</v>
      </c>
      <c r="B10" t="s">
        <v>6</v>
      </c>
    </row>
    <row r="11" spans="1:12" x14ac:dyDescent="0.25">
      <c r="A11" t="s">
        <v>1</v>
      </c>
      <c r="B11" s="8">
        <v>1</v>
      </c>
      <c r="C11" s="8">
        <v>1</v>
      </c>
      <c r="D11">
        <f>B11*B1*B4</f>
        <v>0</v>
      </c>
      <c r="E11">
        <f>C11*B1*B4</f>
        <v>0</v>
      </c>
      <c r="F11" t="s">
        <v>2</v>
      </c>
      <c r="G11" t="s">
        <v>141</v>
      </c>
    </row>
    <row r="12" spans="1:12" x14ac:dyDescent="0.25">
      <c r="A12" t="s">
        <v>3</v>
      </c>
      <c r="B12" s="8">
        <v>0.5</v>
      </c>
      <c r="C12" s="8">
        <v>1.5</v>
      </c>
      <c r="D12">
        <f>B1*B12*B4</f>
        <v>0</v>
      </c>
      <c r="E12">
        <f>C12*B1*B4</f>
        <v>0</v>
      </c>
      <c r="F12" t="s">
        <v>2</v>
      </c>
      <c r="G12" t="s">
        <v>148</v>
      </c>
    </row>
    <row r="14" spans="1:12" x14ac:dyDescent="0.25">
      <c r="A14" s="1" t="s">
        <v>7</v>
      </c>
      <c r="B14" t="s">
        <v>16</v>
      </c>
    </row>
    <row r="15" spans="1:12" x14ac:dyDescent="0.25">
      <c r="A15" t="s">
        <v>4</v>
      </c>
      <c r="B15" s="9">
        <v>12</v>
      </c>
      <c r="C15" s="9">
        <v>18</v>
      </c>
      <c r="D15" s="2">
        <f>MIN(60,(B15*B2*B4)/60*(1-B3))</f>
        <v>0</v>
      </c>
      <c r="E15" s="2">
        <f>MIN(60,(C15*B2*B4)/60*(1-B3))</f>
        <v>0</v>
      </c>
      <c r="F15" t="s">
        <v>2</v>
      </c>
      <c r="G15" t="s">
        <v>149</v>
      </c>
    </row>
    <row r="16" spans="1:12" x14ac:dyDescent="0.25">
      <c r="A16" t="s">
        <v>10</v>
      </c>
      <c r="B16" s="9">
        <v>12</v>
      </c>
      <c r="C16" s="9">
        <v>18</v>
      </c>
      <c r="D16" s="2">
        <f>(B16*B2*B4)/60*(1-B3)</f>
        <v>0</v>
      </c>
      <c r="E16" s="2">
        <f>(C16*B2*B4)/60*(1-B3)</f>
        <v>0</v>
      </c>
      <c r="F16" t="s">
        <v>2</v>
      </c>
      <c r="G16" t="s">
        <v>145</v>
      </c>
    </row>
    <row r="18" spans="1:5" x14ac:dyDescent="0.25">
      <c r="A18" s="4" t="s">
        <v>81</v>
      </c>
      <c r="B18" s="4"/>
      <c r="C18" s="4"/>
      <c r="D18" s="13">
        <f>SUM(D8:D17)</f>
        <v>0</v>
      </c>
      <c r="E18" s="13">
        <f>SUM(E8:E17)</f>
        <v>0</v>
      </c>
    </row>
    <row r="19" spans="1:5" x14ac:dyDescent="0.25">
      <c r="A19" s="3" t="s">
        <v>134</v>
      </c>
      <c r="B19" s="4"/>
      <c r="C19" s="4"/>
      <c r="D19" s="11">
        <f>D18/B25</f>
        <v>0</v>
      </c>
      <c r="E19" s="11">
        <f>E18/B25</f>
        <v>0</v>
      </c>
    </row>
    <row r="20" spans="1:5" x14ac:dyDescent="0.25">
      <c r="A20" s="3" t="s">
        <v>135</v>
      </c>
      <c r="B20" s="4"/>
      <c r="C20" s="4"/>
      <c r="D20" s="11">
        <f>D18/B25*3</f>
        <v>0</v>
      </c>
      <c r="E20" s="11">
        <f>E18/B25*3</f>
        <v>0</v>
      </c>
    </row>
    <row r="21" spans="1:5" x14ac:dyDescent="0.25">
      <c r="A21" s="5"/>
      <c r="B21" s="5"/>
      <c r="C21" s="5"/>
      <c r="D21" s="6"/>
    </row>
    <row r="22" spans="1:5" x14ac:dyDescent="0.25">
      <c r="A22" s="7" t="s">
        <v>17</v>
      </c>
    </row>
    <row r="23" spans="1:5" x14ac:dyDescent="0.25">
      <c r="A23" t="s">
        <v>18</v>
      </c>
      <c r="B23">
        <v>39</v>
      </c>
    </row>
    <row r="24" spans="1:5" x14ac:dyDescent="0.25">
      <c r="A24" t="s">
        <v>11</v>
      </c>
      <c r="B24">
        <v>40</v>
      </c>
    </row>
    <row r="25" spans="1:5" x14ac:dyDescent="0.25">
      <c r="A25" t="s">
        <v>19</v>
      </c>
      <c r="B25">
        <f>B24*B23</f>
        <v>1560</v>
      </c>
    </row>
    <row r="26" spans="1:5" x14ac:dyDescent="0.25">
      <c r="A26" t="s">
        <v>142</v>
      </c>
    </row>
    <row r="27" spans="1:5" x14ac:dyDescent="0.25">
      <c r="A27" t="s">
        <v>144</v>
      </c>
    </row>
    <row r="28" spans="1:5" x14ac:dyDescent="0.25">
      <c r="A28" t="s">
        <v>143</v>
      </c>
    </row>
  </sheetData>
  <mergeCells count="1">
    <mergeCell ref="D6:E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B3" sqref="B3"/>
    </sheetView>
  </sheetViews>
  <sheetFormatPr defaultRowHeight="15" x14ac:dyDescent="0.25"/>
  <cols>
    <col min="1" max="1" width="18.85546875" customWidth="1"/>
    <col min="6" max="6" width="11.85546875" customWidth="1"/>
    <col min="7" max="7" width="9.140625" customWidth="1"/>
  </cols>
  <sheetData>
    <row r="1" spans="1:12" x14ac:dyDescent="0.25">
      <c r="A1" s="5" t="s">
        <v>0</v>
      </c>
      <c r="B1" s="10">
        <v>0</v>
      </c>
      <c r="C1" s="5" t="s">
        <v>13</v>
      </c>
      <c r="E1" s="5"/>
    </row>
    <row r="2" spans="1:12" x14ac:dyDescent="0.25">
      <c r="A2" s="5" t="s">
        <v>5</v>
      </c>
      <c r="B2" s="10">
        <v>0</v>
      </c>
      <c r="C2" s="5" t="s">
        <v>15</v>
      </c>
      <c r="E2" s="5"/>
      <c r="F2" s="9" t="s">
        <v>136</v>
      </c>
      <c r="G2" s="25"/>
      <c r="H2" s="22"/>
      <c r="I2" s="22"/>
      <c r="J2" s="22"/>
      <c r="K2" s="22"/>
      <c r="L2" s="26"/>
    </row>
    <row r="3" spans="1:12" x14ac:dyDescent="0.25">
      <c r="A3" s="5" t="s">
        <v>139</v>
      </c>
      <c r="B3" s="24">
        <v>0</v>
      </c>
      <c r="C3" s="5" t="s">
        <v>140</v>
      </c>
      <c r="E3" s="5"/>
      <c r="F3" s="9" t="s">
        <v>137</v>
      </c>
      <c r="G3" s="10"/>
      <c r="H3" s="15"/>
      <c r="I3" s="15"/>
    </row>
    <row r="4" spans="1:12" x14ac:dyDescent="0.25">
      <c r="A4" s="15" t="s">
        <v>133</v>
      </c>
      <c r="B4" s="20">
        <v>10</v>
      </c>
      <c r="C4" s="15"/>
    </row>
    <row r="5" spans="1:12" x14ac:dyDescent="0.25">
      <c r="A5" s="15"/>
      <c r="B5" s="15"/>
      <c r="C5" s="15"/>
    </row>
    <row r="6" spans="1:12" x14ac:dyDescent="0.25">
      <c r="A6" s="15"/>
      <c r="B6" s="15"/>
      <c r="D6" s="56" t="s">
        <v>138</v>
      </c>
      <c r="E6" s="56"/>
    </row>
    <row r="7" spans="1:12" x14ac:dyDescent="0.25">
      <c r="A7" s="1" t="s">
        <v>20</v>
      </c>
      <c r="B7" t="s">
        <v>6</v>
      </c>
      <c r="D7" s="29" t="s">
        <v>131</v>
      </c>
      <c r="E7" s="28" t="s">
        <v>132</v>
      </c>
    </row>
    <row r="8" spans="1:12" x14ac:dyDescent="0.25">
      <c r="A8" t="s">
        <v>8</v>
      </c>
      <c r="B8" s="8">
        <v>0.5</v>
      </c>
      <c r="C8" s="8">
        <v>1.5</v>
      </c>
      <c r="D8">
        <f>B8*B1*B4</f>
        <v>0</v>
      </c>
      <c r="E8">
        <f>C8*B1*B4</f>
        <v>0</v>
      </c>
      <c r="F8" t="s">
        <v>2</v>
      </c>
      <c r="G8" t="s">
        <v>147</v>
      </c>
    </row>
    <row r="10" spans="1:12" x14ac:dyDescent="0.25">
      <c r="A10" s="1" t="s">
        <v>21</v>
      </c>
      <c r="B10" t="s">
        <v>6</v>
      </c>
    </row>
    <row r="11" spans="1:12" x14ac:dyDescent="0.25">
      <c r="A11" t="s">
        <v>1</v>
      </c>
      <c r="B11" s="8">
        <v>1</v>
      </c>
      <c r="C11" s="8">
        <v>1</v>
      </c>
      <c r="D11">
        <f>B11*B1*B4</f>
        <v>0</v>
      </c>
      <c r="E11">
        <f>C11*B1*B4</f>
        <v>0</v>
      </c>
      <c r="F11" t="s">
        <v>2</v>
      </c>
      <c r="G11" t="s">
        <v>141</v>
      </c>
    </row>
    <row r="12" spans="1:12" x14ac:dyDescent="0.25">
      <c r="A12" t="s">
        <v>3</v>
      </c>
      <c r="B12" s="8">
        <v>0.5</v>
      </c>
      <c r="C12" s="8">
        <v>1.5</v>
      </c>
      <c r="D12">
        <f>B1*B12*B4</f>
        <v>0</v>
      </c>
      <c r="E12">
        <f>C12*B1*B4</f>
        <v>0</v>
      </c>
      <c r="F12" t="s">
        <v>2</v>
      </c>
      <c r="G12" t="s">
        <v>148</v>
      </c>
    </row>
    <row r="14" spans="1:12" x14ac:dyDescent="0.25">
      <c r="A14" s="1" t="s">
        <v>7</v>
      </c>
      <c r="B14" t="s">
        <v>16</v>
      </c>
    </row>
    <row r="15" spans="1:12" x14ac:dyDescent="0.25">
      <c r="A15" t="s">
        <v>4</v>
      </c>
      <c r="B15" s="9">
        <v>12</v>
      </c>
      <c r="C15" s="9">
        <v>18</v>
      </c>
      <c r="D15" s="2">
        <f>MIN(60,(B15*B2*B4)/60*(1-B3))</f>
        <v>0</v>
      </c>
      <c r="E15" s="2">
        <f>MIN(60,(C15*B2*B4)/60*(1-B3))</f>
        <v>0</v>
      </c>
      <c r="F15" t="s">
        <v>2</v>
      </c>
      <c r="G15" t="s">
        <v>149</v>
      </c>
    </row>
    <row r="16" spans="1:12" x14ac:dyDescent="0.25">
      <c r="A16" t="s">
        <v>10</v>
      </c>
      <c r="B16" s="9">
        <v>12</v>
      </c>
      <c r="C16" s="9">
        <v>18</v>
      </c>
      <c r="D16" s="2">
        <f>(B16*B2*B4)/60*(1-B3)</f>
        <v>0</v>
      </c>
      <c r="E16" s="2">
        <f>(C16*B2*B4)/60*(1-B3)</f>
        <v>0</v>
      </c>
      <c r="F16" t="s">
        <v>2</v>
      </c>
      <c r="G16" t="s">
        <v>145</v>
      </c>
    </row>
    <row r="18" spans="1:5" x14ac:dyDescent="0.25">
      <c r="A18" s="4" t="s">
        <v>81</v>
      </c>
      <c r="B18" s="4"/>
      <c r="C18" s="4"/>
      <c r="D18" s="13">
        <f>SUM(D8:D17)</f>
        <v>0</v>
      </c>
      <c r="E18" s="13">
        <f>SUM(E8:E17)</f>
        <v>0</v>
      </c>
    </row>
    <row r="19" spans="1:5" x14ac:dyDescent="0.25">
      <c r="A19" s="3" t="s">
        <v>134</v>
      </c>
      <c r="B19" s="4"/>
      <c r="C19" s="4"/>
      <c r="D19" s="11">
        <f>D18/B25</f>
        <v>0</v>
      </c>
      <c r="E19" s="11">
        <f>E18/B25</f>
        <v>0</v>
      </c>
    </row>
    <row r="20" spans="1:5" x14ac:dyDescent="0.25">
      <c r="A20" s="3" t="s">
        <v>135</v>
      </c>
      <c r="B20" s="4"/>
      <c r="C20" s="4"/>
      <c r="D20" s="11">
        <f>D18/B25*3</f>
        <v>0</v>
      </c>
      <c r="E20" s="11">
        <f>E18/B25*3</f>
        <v>0</v>
      </c>
    </row>
    <row r="21" spans="1:5" x14ac:dyDescent="0.25">
      <c r="A21" s="5"/>
      <c r="B21" s="5"/>
      <c r="C21" s="5"/>
      <c r="D21" s="6"/>
    </row>
    <row r="22" spans="1:5" x14ac:dyDescent="0.25">
      <c r="A22" s="7" t="s">
        <v>17</v>
      </c>
    </row>
    <row r="23" spans="1:5" x14ac:dyDescent="0.25">
      <c r="A23" t="s">
        <v>18</v>
      </c>
      <c r="B23">
        <v>39</v>
      </c>
    </row>
    <row r="24" spans="1:5" x14ac:dyDescent="0.25">
      <c r="A24" t="s">
        <v>11</v>
      </c>
      <c r="B24">
        <v>40</v>
      </c>
    </row>
    <row r="25" spans="1:5" x14ac:dyDescent="0.25">
      <c r="A25" t="s">
        <v>19</v>
      </c>
      <c r="B25">
        <f>B24*B23</f>
        <v>1560</v>
      </c>
    </row>
    <row r="26" spans="1:5" x14ac:dyDescent="0.25">
      <c r="A26" t="s">
        <v>142</v>
      </c>
    </row>
    <row r="27" spans="1:5" x14ac:dyDescent="0.25">
      <c r="A27" t="s">
        <v>144</v>
      </c>
    </row>
    <row r="28" spans="1:5" x14ac:dyDescent="0.25">
      <c r="A28" t="s">
        <v>143</v>
      </c>
    </row>
  </sheetData>
  <mergeCells count="1">
    <mergeCell ref="D6:E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B3" sqref="B3"/>
    </sheetView>
  </sheetViews>
  <sheetFormatPr defaultRowHeight="15" x14ac:dyDescent="0.25"/>
  <cols>
    <col min="1" max="1" width="18.85546875" customWidth="1"/>
    <col min="6" max="6" width="11.85546875" customWidth="1"/>
    <col min="7" max="7" width="9.140625" customWidth="1"/>
  </cols>
  <sheetData>
    <row r="1" spans="1:12" x14ac:dyDescent="0.25">
      <c r="A1" s="5" t="s">
        <v>0</v>
      </c>
      <c r="B1" s="10">
        <v>0</v>
      </c>
      <c r="C1" s="5" t="s">
        <v>13</v>
      </c>
      <c r="E1" s="5"/>
    </row>
    <row r="2" spans="1:12" x14ac:dyDescent="0.25">
      <c r="A2" s="5" t="s">
        <v>5</v>
      </c>
      <c r="B2" s="10">
        <v>0</v>
      </c>
      <c r="C2" s="5" t="s">
        <v>15</v>
      </c>
      <c r="E2" s="5"/>
      <c r="F2" s="9" t="s">
        <v>136</v>
      </c>
      <c r="G2" s="25"/>
      <c r="H2" s="22"/>
      <c r="I2" s="22"/>
      <c r="J2" s="22"/>
      <c r="K2" s="22"/>
      <c r="L2" s="26"/>
    </row>
    <row r="3" spans="1:12" x14ac:dyDescent="0.25">
      <c r="A3" s="5" t="s">
        <v>139</v>
      </c>
      <c r="B3" s="24">
        <v>0</v>
      </c>
      <c r="C3" s="5" t="s">
        <v>140</v>
      </c>
      <c r="E3" s="5"/>
      <c r="F3" s="9" t="s">
        <v>137</v>
      </c>
      <c r="G3" s="10"/>
      <c r="H3" s="15"/>
      <c r="I3" s="15"/>
    </row>
    <row r="4" spans="1:12" x14ac:dyDescent="0.25">
      <c r="A4" s="15" t="s">
        <v>133</v>
      </c>
      <c r="B4" s="20">
        <v>10</v>
      </c>
      <c r="C4" s="15"/>
    </row>
    <row r="5" spans="1:12" x14ac:dyDescent="0.25">
      <c r="A5" s="15"/>
      <c r="B5" s="15"/>
      <c r="C5" s="15"/>
    </row>
    <row r="6" spans="1:12" x14ac:dyDescent="0.25">
      <c r="A6" s="15"/>
      <c r="B6" s="15"/>
      <c r="D6" s="56" t="s">
        <v>138</v>
      </c>
      <c r="E6" s="56"/>
    </row>
    <row r="7" spans="1:12" x14ac:dyDescent="0.25">
      <c r="A7" s="1" t="s">
        <v>20</v>
      </c>
      <c r="B7" t="s">
        <v>6</v>
      </c>
      <c r="D7" s="29" t="s">
        <v>131</v>
      </c>
      <c r="E7" s="28" t="s">
        <v>132</v>
      </c>
    </row>
    <row r="8" spans="1:12" x14ac:dyDescent="0.25">
      <c r="A8" t="s">
        <v>8</v>
      </c>
      <c r="B8" s="8">
        <v>0.5</v>
      </c>
      <c r="C8" s="8">
        <v>1.5</v>
      </c>
      <c r="D8">
        <f>B8*B1*B4</f>
        <v>0</v>
      </c>
      <c r="E8">
        <f>C8*B1*B4</f>
        <v>0</v>
      </c>
      <c r="F8" t="s">
        <v>2</v>
      </c>
      <c r="G8" t="s">
        <v>147</v>
      </c>
    </row>
    <row r="10" spans="1:12" x14ac:dyDescent="0.25">
      <c r="A10" s="1" t="s">
        <v>21</v>
      </c>
      <c r="B10" t="s">
        <v>6</v>
      </c>
    </row>
    <row r="11" spans="1:12" x14ac:dyDescent="0.25">
      <c r="A11" t="s">
        <v>1</v>
      </c>
      <c r="B11" s="8">
        <v>1</v>
      </c>
      <c r="C11" s="8">
        <v>1</v>
      </c>
      <c r="D11">
        <f>B11*B1*B4</f>
        <v>0</v>
      </c>
      <c r="E11">
        <f>C11*B1*B4</f>
        <v>0</v>
      </c>
      <c r="F11" t="s">
        <v>2</v>
      </c>
      <c r="G11" t="s">
        <v>141</v>
      </c>
    </row>
    <row r="12" spans="1:12" x14ac:dyDescent="0.25">
      <c r="A12" t="s">
        <v>3</v>
      </c>
      <c r="B12" s="8">
        <v>0.5</v>
      </c>
      <c r="C12" s="8">
        <v>1.5</v>
      </c>
      <c r="D12">
        <f>B1*B12*B4</f>
        <v>0</v>
      </c>
      <c r="E12">
        <f>C12*B1*B4</f>
        <v>0</v>
      </c>
      <c r="F12" t="s">
        <v>2</v>
      </c>
      <c r="G12" t="s">
        <v>148</v>
      </c>
    </row>
    <row r="14" spans="1:12" x14ac:dyDescent="0.25">
      <c r="A14" s="1" t="s">
        <v>7</v>
      </c>
      <c r="B14" t="s">
        <v>16</v>
      </c>
    </row>
    <row r="15" spans="1:12" x14ac:dyDescent="0.25">
      <c r="A15" t="s">
        <v>4</v>
      </c>
      <c r="B15" s="9">
        <v>12</v>
      </c>
      <c r="C15" s="9">
        <v>18</v>
      </c>
      <c r="D15" s="2">
        <f>MIN(60,(B15*B2*B4)/60*(1-B3))</f>
        <v>0</v>
      </c>
      <c r="E15" s="2">
        <f>MIN(60,(C15*B2*B4)/60*(1-B3))</f>
        <v>0</v>
      </c>
      <c r="F15" t="s">
        <v>2</v>
      </c>
      <c r="G15" t="s">
        <v>149</v>
      </c>
    </row>
    <row r="16" spans="1:12" x14ac:dyDescent="0.25">
      <c r="A16" t="s">
        <v>10</v>
      </c>
      <c r="B16" s="9">
        <v>12</v>
      </c>
      <c r="C16" s="9">
        <v>18</v>
      </c>
      <c r="D16" s="2">
        <f>(B16*B2*B4)/60*(1-B3)</f>
        <v>0</v>
      </c>
      <c r="E16" s="2">
        <f>(C16*B2*B4)/60*(1-B3)</f>
        <v>0</v>
      </c>
      <c r="F16" t="s">
        <v>2</v>
      </c>
      <c r="G16" t="s">
        <v>145</v>
      </c>
    </row>
    <row r="18" spans="1:5" x14ac:dyDescent="0.25">
      <c r="A18" s="4" t="s">
        <v>81</v>
      </c>
      <c r="B18" s="4"/>
      <c r="C18" s="4"/>
      <c r="D18" s="13">
        <f>SUM(D8:D17)</f>
        <v>0</v>
      </c>
      <c r="E18" s="13">
        <f>SUM(E8:E17)</f>
        <v>0</v>
      </c>
    </row>
    <row r="19" spans="1:5" x14ac:dyDescent="0.25">
      <c r="A19" s="3" t="s">
        <v>134</v>
      </c>
      <c r="B19" s="4"/>
      <c r="C19" s="4"/>
      <c r="D19" s="11">
        <f>D18/B25</f>
        <v>0</v>
      </c>
      <c r="E19" s="11">
        <f>E18/B25</f>
        <v>0</v>
      </c>
    </row>
    <row r="20" spans="1:5" x14ac:dyDescent="0.25">
      <c r="A20" s="3" t="s">
        <v>135</v>
      </c>
      <c r="B20" s="4"/>
      <c r="C20" s="4"/>
      <c r="D20" s="11">
        <f>D18/B25*3</f>
        <v>0</v>
      </c>
      <c r="E20" s="11">
        <f>E18/B25*3</f>
        <v>0</v>
      </c>
    </row>
    <row r="21" spans="1:5" x14ac:dyDescent="0.25">
      <c r="A21" s="5"/>
      <c r="B21" s="5"/>
      <c r="C21" s="5"/>
      <c r="D21" s="6"/>
    </row>
    <row r="22" spans="1:5" x14ac:dyDescent="0.25">
      <c r="A22" s="7" t="s">
        <v>17</v>
      </c>
    </row>
    <row r="23" spans="1:5" x14ac:dyDescent="0.25">
      <c r="A23" t="s">
        <v>18</v>
      </c>
      <c r="B23">
        <v>39</v>
      </c>
    </row>
    <row r="24" spans="1:5" x14ac:dyDescent="0.25">
      <c r="A24" t="s">
        <v>11</v>
      </c>
      <c r="B24">
        <v>40</v>
      </c>
    </row>
    <row r="25" spans="1:5" x14ac:dyDescent="0.25">
      <c r="A25" t="s">
        <v>19</v>
      </c>
      <c r="B25">
        <f>B24*B23</f>
        <v>1560</v>
      </c>
    </row>
    <row r="26" spans="1:5" x14ac:dyDescent="0.25">
      <c r="A26" t="s">
        <v>142</v>
      </c>
    </row>
    <row r="27" spans="1:5" x14ac:dyDescent="0.25">
      <c r="A27" t="s">
        <v>144</v>
      </c>
    </row>
    <row r="28" spans="1:5" x14ac:dyDescent="0.25">
      <c r="A28" t="s">
        <v>143</v>
      </c>
    </row>
  </sheetData>
  <mergeCells count="1">
    <mergeCell ref="D6:E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B3" sqref="B3"/>
    </sheetView>
  </sheetViews>
  <sheetFormatPr defaultRowHeight="15" x14ac:dyDescent="0.25"/>
  <cols>
    <col min="1" max="1" width="18.85546875" customWidth="1"/>
    <col min="6" max="6" width="11.85546875" customWidth="1"/>
    <col min="7" max="7" width="9.140625" customWidth="1"/>
  </cols>
  <sheetData>
    <row r="1" spans="1:12" x14ac:dyDescent="0.25">
      <c r="A1" s="5" t="s">
        <v>0</v>
      </c>
      <c r="B1" s="10">
        <v>0</v>
      </c>
      <c r="C1" s="5" t="s">
        <v>13</v>
      </c>
      <c r="E1" s="5"/>
    </row>
    <row r="2" spans="1:12" x14ac:dyDescent="0.25">
      <c r="A2" s="5" t="s">
        <v>5</v>
      </c>
      <c r="B2" s="10">
        <v>0</v>
      </c>
      <c r="C2" s="5" t="s">
        <v>15</v>
      </c>
      <c r="E2" s="5"/>
      <c r="F2" s="9" t="s">
        <v>136</v>
      </c>
      <c r="G2" s="25"/>
      <c r="H2" s="22"/>
      <c r="I2" s="22"/>
      <c r="J2" s="22"/>
      <c r="K2" s="22"/>
      <c r="L2" s="26"/>
    </row>
    <row r="3" spans="1:12" x14ac:dyDescent="0.25">
      <c r="A3" s="5" t="s">
        <v>139</v>
      </c>
      <c r="B3" s="24">
        <v>0</v>
      </c>
      <c r="C3" s="5" t="s">
        <v>140</v>
      </c>
      <c r="E3" s="5"/>
      <c r="F3" s="9" t="s">
        <v>137</v>
      </c>
      <c r="G3" s="10"/>
      <c r="H3" s="15"/>
      <c r="I3" s="15"/>
    </row>
    <row r="4" spans="1:12" x14ac:dyDescent="0.25">
      <c r="A4" s="15" t="s">
        <v>133</v>
      </c>
      <c r="B4" s="20">
        <v>10</v>
      </c>
      <c r="C4" s="15"/>
    </row>
    <row r="5" spans="1:12" x14ac:dyDescent="0.25">
      <c r="A5" s="15"/>
      <c r="B5" s="15"/>
      <c r="C5" s="15"/>
    </row>
    <row r="6" spans="1:12" x14ac:dyDescent="0.25">
      <c r="A6" s="15"/>
      <c r="B6" s="15"/>
      <c r="D6" s="56" t="s">
        <v>138</v>
      </c>
      <c r="E6" s="56"/>
    </row>
    <row r="7" spans="1:12" x14ac:dyDescent="0.25">
      <c r="A7" s="1" t="s">
        <v>20</v>
      </c>
      <c r="B7" t="s">
        <v>6</v>
      </c>
      <c r="D7" s="29" t="s">
        <v>131</v>
      </c>
      <c r="E7" s="28" t="s">
        <v>132</v>
      </c>
    </row>
    <row r="8" spans="1:12" x14ac:dyDescent="0.25">
      <c r="A8" t="s">
        <v>8</v>
      </c>
      <c r="B8" s="8">
        <v>0.5</v>
      </c>
      <c r="C8" s="8">
        <v>1.5</v>
      </c>
      <c r="D8">
        <f>B8*B1*B4</f>
        <v>0</v>
      </c>
      <c r="E8">
        <f>C8*B1*B4</f>
        <v>0</v>
      </c>
      <c r="F8" t="s">
        <v>2</v>
      </c>
      <c r="G8" t="s">
        <v>147</v>
      </c>
    </row>
    <row r="10" spans="1:12" x14ac:dyDescent="0.25">
      <c r="A10" s="1" t="s">
        <v>21</v>
      </c>
      <c r="B10" t="s">
        <v>6</v>
      </c>
    </row>
    <row r="11" spans="1:12" x14ac:dyDescent="0.25">
      <c r="A11" t="s">
        <v>1</v>
      </c>
      <c r="B11" s="8">
        <v>1</v>
      </c>
      <c r="C11" s="8">
        <v>1</v>
      </c>
      <c r="D11">
        <f>B11*B1*B4</f>
        <v>0</v>
      </c>
      <c r="E11">
        <f>C11*B1*B4</f>
        <v>0</v>
      </c>
      <c r="F11" t="s">
        <v>2</v>
      </c>
      <c r="G11" t="s">
        <v>141</v>
      </c>
    </row>
    <row r="12" spans="1:12" x14ac:dyDescent="0.25">
      <c r="A12" t="s">
        <v>3</v>
      </c>
      <c r="B12" s="8">
        <v>0.5</v>
      </c>
      <c r="C12" s="8">
        <v>1.5</v>
      </c>
      <c r="D12">
        <f>B1*B12*B4</f>
        <v>0</v>
      </c>
      <c r="E12">
        <f>C12*B1*B4</f>
        <v>0</v>
      </c>
      <c r="F12" t="s">
        <v>2</v>
      </c>
      <c r="G12" t="s">
        <v>148</v>
      </c>
    </row>
    <row r="14" spans="1:12" x14ac:dyDescent="0.25">
      <c r="A14" s="1" t="s">
        <v>7</v>
      </c>
      <c r="B14" t="s">
        <v>16</v>
      </c>
    </row>
    <row r="15" spans="1:12" x14ac:dyDescent="0.25">
      <c r="A15" t="s">
        <v>4</v>
      </c>
      <c r="B15" s="9">
        <v>12</v>
      </c>
      <c r="C15" s="9">
        <v>18</v>
      </c>
      <c r="D15" s="2">
        <f>MIN(60,(B15*B2*B4)/60*(1-B3))</f>
        <v>0</v>
      </c>
      <c r="E15" s="2">
        <f>MIN(60,(C15*B2*B4)/60*(1-B3))</f>
        <v>0</v>
      </c>
      <c r="F15" t="s">
        <v>2</v>
      </c>
      <c r="G15" t="s">
        <v>149</v>
      </c>
    </row>
    <row r="16" spans="1:12" x14ac:dyDescent="0.25">
      <c r="A16" t="s">
        <v>10</v>
      </c>
      <c r="B16" s="9">
        <v>12</v>
      </c>
      <c r="C16" s="9">
        <v>18</v>
      </c>
      <c r="D16" s="2">
        <f>(B16*B2*B4)/60*(1-B3)</f>
        <v>0</v>
      </c>
      <c r="E16" s="2">
        <f>(C16*B2*B4)/60*(1-B3)</f>
        <v>0</v>
      </c>
      <c r="F16" t="s">
        <v>2</v>
      </c>
      <c r="G16" t="s">
        <v>145</v>
      </c>
    </row>
    <row r="18" spans="1:5" x14ac:dyDescent="0.25">
      <c r="A18" s="4" t="s">
        <v>81</v>
      </c>
      <c r="B18" s="4"/>
      <c r="C18" s="4"/>
      <c r="D18" s="13">
        <f>SUM(D8:D17)</f>
        <v>0</v>
      </c>
      <c r="E18" s="13">
        <f>SUM(E8:E17)</f>
        <v>0</v>
      </c>
    </row>
    <row r="19" spans="1:5" x14ac:dyDescent="0.25">
      <c r="A19" s="3" t="s">
        <v>134</v>
      </c>
      <c r="B19" s="4"/>
      <c r="C19" s="4"/>
      <c r="D19" s="11">
        <f>D18/B25</f>
        <v>0</v>
      </c>
      <c r="E19" s="11">
        <f>E18/B25</f>
        <v>0</v>
      </c>
    </row>
    <row r="20" spans="1:5" x14ac:dyDescent="0.25">
      <c r="A20" s="3" t="s">
        <v>135</v>
      </c>
      <c r="B20" s="4"/>
      <c r="C20" s="4"/>
      <c r="D20" s="11">
        <f>D18/B25*3</f>
        <v>0</v>
      </c>
      <c r="E20" s="11">
        <f>E18/B25*3</f>
        <v>0</v>
      </c>
    </row>
    <row r="21" spans="1:5" x14ac:dyDescent="0.25">
      <c r="A21" s="5"/>
      <c r="B21" s="5"/>
      <c r="C21" s="5"/>
      <c r="D21" s="6"/>
    </row>
    <row r="22" spans="1:5" x14ac:dyDescent="0.25">
      <c r="A22" s="7" t="s">
        <v>17</v>
      </c>
    </row>
    <row r="23" spans="1:5" x14ac:dyDescent="0.25">
      <c r="A23" t="s">
        <v>18</v>
      </c>
      <c r="B23">
        <v>39</v>
      </c>
    </row>
    <row r="24" spans="1:5" x14ac:dyDescent="0.25">
      <c r="A24" t="s">
        <v>11</v>
      </c>
      <c r="B24">
        <v>40</v>
      </c>
    </row>
    <row r="25" spans="1:5" x14ac:dyDescent="0.25">
      <c r="A25" t="s">
        <v>19</v>
      </c>
      <c r="B25">
        <f>B24*B23</f>
        <v>1560</v>
      </c>
    </row>
    <row r="26" spans="1:5" x14ac:dyDescent="0.25">
      <c r="A26" t="s">
        <v>142</v>
      </c>
    </row>
    <row r="27" spans="1:5" x14ac:dyDescent="0.25">
      <c r="A27" t="s">
        <v>144</v>
      </c>
    </row>
    <row r="28" spans="1:5" x14ac:dyDescent="0.25">
      <c r="A28" t="s">
        <v>143</v>
      </c>
    </row>
  </sheetData>
  <mergeCells count="1">
    <mergeCell ref="D6:E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Homepage</vt:lpstr>
      <vt:lpstr>Teach1</vt:lpstr>
      <vt:lpstr>Teach2</vt:lpstr>
      <vt:lpstr>Teach3</vt:lpstr>
      <vt:lpstr>Teach4</vt:lpstr>
      <vt:lpstr>Teach5</vt:lpstr>
      <vt:lpstr>Teach6</vt:lpstr>
      <vt:lpstr>Teach7</vt:lpstr>
      <vt:lpstr>Teach8</vt:lpstr>
      <vt:lpstr>Teach9</vt:lpstr>
      <vt:lpstr>Ind Study</vt:lpstr>
      <vt:lpstr>CFT Practicum</vt:lpstr>
      <vt:lpstr>IAL Practicum</vt:lpstr>
      <vt:lpstr>Schl Psych Prac</vt:lpstr>
      <vt:lpstr>Schl Psych Fld Stud</vt:lpstr>
      <vt:lpstr>SPED-EI Superv</vt:lpstr>
      <vt:lpstr>UO Teach</vt:lpstr>
      <vt:lpstr>CDS Superv</vt:lpstr>
      <vt:lpstr>Scholarship</vt:lpstr>
      <vt:lpstr>Service</vt:lpstr>
      <vt:lpstr>Administration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Van Ryzin</dc:creator>
  <cp:lastModifiedBy>Mark Van Ryzin</cp:lastModifiedBy>
  <dcterms:created xsi:type="dcterms:W3CDTF">2014-11-12T01:26:03Z</dcterms:created>
  <dcterms:modified xsi:type="dcterms:W3CDTF">2015-01-30T15:07:58Z</dcterms:modified>
</cp:coreProperties>
</file>